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5FCF53D-4345-41E0-B8BB-970843A6199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Целевые показатели" sheetId="1" r:id="rId1"/>
    <sheet name="Перечень мероприятий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8" i="2" l="1"/>
  <c r="I58" i="2"/>
  <c r="D58" i="2" s="1"/>
  <c r="J58" i="2"/>
  <c r="E58" i="2"/>
  <c r="F58" i="2"/>
  <c r="G58" i="2"/>
  <c r="G10" i="2"/>
  <c r="D57" i="2"/>
  <c r="D59" i="2"/>
  <c r="D56" i="2"/>
  <c r="I55" i="2"/>
  <c r="D51" i="2"/>
  <c r="D52" i="2"/>
  <c r="D53" i="2"/>
  <c r="D54" i="2"/>
  <c r="I50" i="2"/>
  <c r="D46" i="2"/>
  <c r="D48" i="2"/>
  <c r="D45" i="2"/>
  <c r="I47" i="2"/>
  <c r="I44" i="2"/>
  <c r="I39" i="2"/>
  <c r="D35" i="2"/>
  <c r="I37" i="2"/>
  <c r="I36" i="2"/>
  <c r="I34" i="2"/>
  <c r="I33" i="2"/>
  <c r="I28" i="2"/>
  <c r="I26" i="2"/>
  <c r="J26" i="2"/>
  <c r="I25" i="2"/>
  <c r="I19" i="2"/>
  <c r="I18" i="2"/>
  <c r="I17" i="2" s="1"/>
  <c r="I14" i="2"/>
  <c r="I13" i="2"/>
  <c r="I12" i="2"/>
  <c r="I8" i="2"/>
  <c r="I9" i="2"/>
  <c r="I24" i="2" s="1"/>
  <c r="I62" i="2" s="1"/>
  <c r="G25" i="2"/>
  <c r="I7" i="2" l="1"/>
  <c r="I23" i="2"/>
  <c r="I61" i="2" s="1"/>
  <c r="I60" i="2" s="1"/>
  <c r="I64" i="2"/>
  <c r="I63" i="2"/>
  <c r="E55" i="2"/>
  <c r="F55" i="2"/>
  <c r="G55" i="2"/>
  <c r="H55" i="2"/>
  <c r="J55" i="2"/>
  <c r="H50" i="2"/>
  <c r="D50" i="2"/>
  <c r="E50" i="2"/>
  <c r="F50" i="2"/>
  <c r="G50" i="2"/>
  <c r="J50" i="2"/>
  <c r="E39" i="2"/>
  <c r="F39" i="2"/>
  <c r="G39" i="2"/>
  <c r="H39" i="2"/>
  <c r="J39" i="2"/>
  <c r="E37" i="2"/>
  <c r="F37" i="2"/>
  <c r="G37" i="2"/>
  <c r="H37" i="2"/>
  <c r="J37" i="2"/>
  <c r="J64" i="2" s="1"/>
  <c r="E34" i="2"/>
  <c r="F34" i="2"/>
  <c r="G34" i="2"/>
  <c r="H34" i="2"/>
  <c r="J34" i="2"/>
  <c r="E36" i="2"/>
  <c r="F36" i="2"/>
  <c r="G36" i="2"/>
  <c r="H36" i="2"/>
  <c r="J36" i="2"/>
  <c r="E26" i="2"/>
  <c r="F26" i="2"/>
  <c r="G26" i="2"/>
  <c r="H26" i="2"/>
  <c r="E25" i="2"/>
  <c r="F25" i="2"/>
  <c r="H25" i="2"/>
  <c r="J25" i="2"/>
  <c r="I22" i="2" l="1"/>
  <c r="D25" i="2"/>
  <c r="D26" i="2"/>
  <c r="D36" i="2"/>
  <c r="D34" i="2"/>
  <c r="D37" i="2"/>
  <c r="J33" i="2"/>
  <c r="H33" i="2"/>
  <c r="G33" i="2"/>
  <c r="F33" i="2"/>
  <c r="E33" i="2"/>
  <c r="H64" i="2"/>
  <c r="G64" i="2"/>
  <c r="F64" i="2"/>
  <c r="E64" i="2"/>
  <c r="D55" i="2"/>
  <c r="F14" i="2"/>
  <c r="D33" i="2" l="1"/>
  <c r="D21" i="2" l="1"/>
  <c r="D20" i="2"/>
  <c r="J19" i="2"/>
  <c r="H19" i="2"/>
  <c r="G19" i="2" s="1"/>
  <c r="F19" i="2" s="1"/>
  <c r="E19" i="2" s="1"/>
  <c r="D19" i="2" s="1"/>
  <c r="J18" i="2"/>
  <c r="H18" i="2" s="1"/>
  <c r="G18" i="2" l="1"/>
  <c r="H17" i="2"/>
  <c r="J17" i="2"/>
  <c r="E47" i="2"/>
  <c r="F47" i="2"/>
  <c r="G47" i="2"/>
  <c r="H47" i="2"/>
  <c r="H63" i="2" s="1"/>
  <c r="J47" i="2"/>
  <c r="D47" i="2" l="1"/>
  <c r="D44" i="2"/>
  <c r="J63" i="2"/>
  <c r="J44" i="2"/>
  <c r="H44" i="2"/>
  <c r="G44" i="2"/>
  <c r="G63" i="2"/>
  <c r="F63" i="2"/>
  <c r="F44" i="2"/>
  <c r="E63" i="2"/>
  <c r="E44" i="2"/>
  <c r="F18" i="2"/>
  <c r="G17" i="2"/>
  <c r="D63" i="2" l="1"/>
  <c r="E18" i="2"/>
  <c r="F17" i="2"/>
  <c r="D16" i="2"/>
  <c r="D15" i="2"/>
  <c r="J14" i="2"/>
  <c r="H14" i="2" s="1"/>
  <c r="G14" i="2" s="1"/>
  <c r="D14" i="2" s="1"/>
  <c r="J13" i="2"/>
  <c r="H13" i="2" s="1"/>
  <c r="G13" i="2" s="1"/>
  <c r="E17" i="2" l="1"/>
  <c r="H12" i="2"/>
  <c r="J12" i="2"/>
  <c r="D18" i="2" l="1"/>
  <c r="D17" i="2"/>
  <c r="F13" i="2"/>
  <c r="F12" i="2" s="1"/>
  <c r="G12" i="2"/>
  <c r="A22" i="1"/>
  <c r="E13" i="2" l="1"/>
  <c r="B24" i="1"/>
  <c r="A24" i="1"/>
  <c r="E12" i="2" l="1"/>
  <c r="G15" i="1"/>
  <c r="F15" i="1"/>
  <c r="D13" i="2" l="1"/>
  <c r="D12" i="2"/>
  <c r="D31" i="2"/>
  <c r="D10" i="2"/>
  <c r="E28" i="2" l="1"/>
  <c r="F28" i="2"/>
  <c r="G28" i="2"/>
  <c r="H28" i="2"/>
  <c r="J28" i="2"/>
  <c r="D28" i="2" l="1"/>
  <c r="C15" i="1"/>
  <c r="E12" i="1"/>
  <c r="D12" i="1"/>
  <c r="C12" i="1"/>
  <c r="D15" i="1" l="1"/>
  <c r="E15" i="1"/>
  <c r="D40" i="2"/>
  <c r="D41" i="2"/>
  <c r="D42" i="2"/>
  <c r="D43" i="2"/>
  <c r="D39" i="2"/>
  <c r="J9" i="2"/>
  <c r="J8" i="2"/>
  <c r="H8" i="2" l="1"/>
  <c r="H23" i="2" s="1"/>
  <c r="J23" i="2"/>
  <c r="H9" i="2"/>
  <c r="H24" i="2" s="1"/>
  <c r="H62" i="2" s="1"/>
  <c r="J24" i="2"/>
  <c r="J62" i="2" s="1"/>
  <c r="D64" i="2"/>
  <c r="G9" i="2"/>
  <c r="G24" i="2" s="1"/>
  <c r="G62" i="2" s="1"/>
  <c r="J7" i="2"/>
  <c r="G8" i="2"/>
  <c r="G23" i="2" s="1"/>
  <c r="H7" i="2"/>
  <c r="G61" i="2" l="1"/>
  <c r="G22" i="2"/>
  <c r="J22" i="2"/>
  <c r="J61" i="2"/>
  <c r="J60" i="2" s="1"/>
  <c r="H22" i="2"/>
  <c r="H61" i="2"/>
  <c r="H60" i="2" s="1"/>
  <c r="F9" i="2"/>
  <c r="F24" i="2" s="1"/>
  <c r="F62" i="2" s="1"/>
  <c r="G60" i="2"/>
  <c r="F8" i="2"/>
  <c r="F23" i="2" s="1"/>
  <c r="G7" i="2"/>
  <c r="F22" i="2" l="1"/>
  <c r="F61" i="2"/>
  <c r="E9" i="2"/>
  <c r="E24" i="2" s="1"/>
  <c r="F60" i="2"/>
  <c r="E8" i="2"/>
  <c r="E23" i="2" s="1"/>
  <c r="D23" i="2" s="1"/>
  <c r="F7" i="2"/>
  <c r="D11" i="2"/>
  <c r="E62" i="2" l="1"/>
  <c r="D24" i="2"/>
  <c r="D22" i="2" s="1"/>
  <c r="E61" i="2"/>
  <c r="E22" i="2"/>
  <c r="E60" i="2"/>
  <c r="E7" i="2"/>
  <c r="F12" i="1"/>
  <c r="D62" i="2" l="1"/>
  <c r="D7" i="2"/>
  <c r="D9" i="2"/>
  <c r="D8" i="2"/>
  <c r="D61" i="2" l="1"/>
  <c r="D60" i="2"/>
</calcChain>
</file>

<file path=xl/sharedStrings.xml><?xml version="1.0" encoding="utf-8"?>
<sst xmlns="http://schemas.openxmlformats.org/spreadsheetml/2006/main" count="150" uniqueCount="73">
  <si>
    <t>Наименование целевого показателя</t>
  </si>
  <si>
    <t>Единица измерения</t>
  </si>
  <si>
    <t>%</t>
  </si>
  <si>
    <t>ед.</t>
  </si>
  <si>
    <t>Наименование целевых показателей муниципальной программы</t>
  </si>
  <si>
    <t>Порядок расчета</t>
  </si>
  <si>
    <t>Источники информации</t>
  </si>
  <si>
    <t xml:space="preserve">Наименование
мероприятия
</t>
  </si>
  <si>
    <t>Ответственный исполнитель, соисполнители</t>
  </si>
  <si>
    <t xml:space="preserve">Источники    
финансирования
</t>
  </si>
  <si>
    <t>Объемы финансирования (тыс. руб.)</t>
  </si>
  <si>
    <t>Всего</t>
  </si>
  <si>
    <t>федеральный бюджет</t>
  </si>
  <si>
    <t>областной бюджет</t>
  </si>
  <si>
    <t>внебюджетные средства</t>
  </si>
  <si>
    <t>местный бюджет</t>
  </si>
  <si>
    <t>2022 год</t>
  </si>
  <si>
    <t>2023 год</t>
  </si>
  <si>
    <t>2024 год</t>
  </si>
  <si>
    <t>Ликвидация всех выявленных мест несанкционированного размещения твердых коммунальных отходов</t>
  </si>
  <si>
    <t>Сокращение территорий, засоренных борщевиком Сосновского</t>
  </si>
  <si>
    <t>2025 год</t>
  </si>
  <si>
    <t>Задача №1 - Деятельность по содержанию контейнерных площадок, специальных площадок для складирования крупногабаритных отходов и территории, прилегающей к месту погрузки твердых коммунальных отходов, не входящих в состав общего имущества собственников помещений в многоквартирных домах</t>
  </si>
  <si>
    <t>1.1. Содержание мест (площадок) накопления твердых коммунальных отходов</t>
  </si>
  <si>
    <t>Задача № 2 – Ликвидации выявленных мест несанкционированного размещения твердых коммунальных отходов</t>
  </si>
  <si>
    <t>Задача № 3 – Очистка территорий, засоренных борщевиком Сосновского</t>
  </si>
  <si>
    <t>2.1. Ликвидация выявленных мест несанкционированного размещения твердых коммунальных отходов</t>
  </si>
  <si>
    <t>3.1. Мероприятия по очистки территорий, засоренных борщевиком Сосновского</t>
  </si>
  <si>
    <t>Задача № 4 – Содержание особо охраняемых природных территорий Вилегодского муниципального округа</t>
  </si>
  <si>
    <t>4.1. Мероприятия, направленные на содержание особо охраняемых территорий Вилегодского муниципального округа</t>
  </si>
  <si>
    <t>2026 год</t>
  </si>
  <si>
    <t xml:space="preserve">ПЕРЕЧЕНЬ
целевых показателей муниципальной программы Вилегодского муниципального округа Архангельской области
«Охрана окружающей среды и обеспечение экологической безопасности в Вилегодском муниципальном округе»   </t>
  </si>
  <si>
    <t>Ответственный исполнитель -Управление инфраструктурного развития Администрации Вилегодского муниципального округа</t>
  </si>
  <si>
    <t>Содержание особо охраняемых территорий Вилегодского муниципального округа</t>
  </si>
  <si>
    <t xml:space="preserve"> Управления инфраструктурного развития Администрации Вилегодского муниципального округа</t>
  </si>
  <si>
    <t>Качественное содержание мест (площадок) накопления твердых коммунальных отходов</t>
  </si>
  <si>
    <t>Значения целевых показателей</t>
  </si>
  <si>
    <t>Еденица измерения</t>
  </si>
  <si>
    <t>II. Порядок расчета и источники информации о значениях целевых показателей муниципальной программы</t>
  </si>
  <si>
    <t xml:space="preserve">Ожидаемые                                                                                                                                                                                                                                                         конечные
результаты  
реализации  
мероприятий
</t>
  </si>
  <si>
    <t xml:space="preserve">ед. </t>
  </si>
  <si>
    <t>Итого, в том числе</t>
  </si>
  <si>
    <t>Итого по муниципальной программе</t>
  </si>
  <si>
    <t>ПЕРЕЧЕНЬ МЕРОПРИЯТИЙ
муниципальной программы Вилегодского муниципального округа Архангельской области
«Охрана окружающей среды и обеспечение экологической безопасности в Вилегодском муниципальном округе»</t>
  </si>
  <si>
    <t xml:space="preserve"> Управления инфраструктурного развития, территориальные органы администрации Вилегодского муниципального округа</t>
  </si>
  <si>
    <t>Всего по задаче №1</t>
  </si>
  <si>
    <t>Всего по задаче №2</t>
  </si>
  <si>
    <t>Всего по задаче №3</t>
  </si>
  <si>
    <t>Всего по задаче №4</t>
  </si>
  <si>
    <t xml:space="preserve">ПРИЛОЖЕНИЕ № 1 к муниципальной программе Вилегодского муниципального округа Архангельской области «Охрана окружающей среды и обеспечение экологической безопасности в Вилегодском муниципальном округе»   </t>
  </si>
  <si>
    <t>1.1 Содержание мест (площадок) накопления твердых коммунальных отходов</t>
  </si>
  <si>
    <t>2.1 Количество выявленных мест несанкционированного размещения твердых коммунальных отходов</t>
  </si>
  <si>
    <t>2.2 Доля ликвидированных мест несанкционированного размещения твердых коммунальных отходов по отношению к общему количеству выявленных мест несанкционированного размещения твердых коммунальных отходов</t>
  </si>
  <si>
    <t>3.1 Площадь территорий, засоренных борщевиком Сосновского</t>
  </si>
  <si>
    <t>3.2 Доля территорий, засоренных борщевиком Сосновского, в общей территории Вилегодского муниципального округа</t>
  </si>
  <si>
    <t>4.1 Количество особо охраняемых природных территорий в Вилегодском муниципальном округе</t>
  </si>
  <si>
    <t>фактическое количество мест (площадок) накопления твердых коммунальных отходов</t>
  </si>
  <si>
    <t xml:space="preserve">Отчеты Управления инфраструктурного развития </t>
  </si>
  <si>
    <t>фактическое количество выявленных мест несанкционированного размещения твердых коммунальных отходов</t>
  </si>
  <si>
    <r>
      <t xml:space="preserve">Д </t>
    </r>
    <r>
      <rPr>
        <vertAlign val="subscript"/>
        <sz val="11"/>
        <color theme="1"/>
        <rFont val="Times New Roman"/>
        <family val="1"/>
        <charset val="204"/>
      </rPr>
      <t>л.м.</t>
    </r>
    <r>
      <rPr>
        <sz val="11"/>
        <color theme="1"/>
        <rFont val="Times New Roman"/>
        <family val="1"/>
        <charset val="204"/>
      </rPr>
      <t>=100% - (П л.м.*100/Пм.), где:                                      Д л.м. - Доля ликвидированных мест несанкционированного размещения твердых коммунальных отходов по отношению к общему количеству выявленных мест ;
П л.м. - Количество ликвидированных мест несанкционированного размещения твердых коммунальных отходов;
Пм. - Количество мест несанкционированного размещения твердых коммунальных отходов.</t>
    </r>
  </si>
  <si>
    <t>фактическое количество ежегодного выявления площади территорий, засоренных борщевиком Сосновского</t>
  </si>
  <si>
    <t>фактическое количество сособо охраняемых территорий</t>
  </si>
  <si>
    <t>Дт = Пб./Пр. * 100%, где:
Дт - Доля территорий, засоренных борщевиком Сосновского, в общей территории Вилегодского муниципального округа;
Пб. - Площадь территорий, засоренных борщевиком Сосновского в Вилегодском муниципальном округе;
Пр. - Площадь Вилегодского муниципального округа</t>
  </si>
  <si>
    <t>Мунципальная программа Вилегодского муниципального округа Архангельской области «Охрана окружающей среды и обеспечение экологической безопасности в Вилегодском муниципальном округе»</t>
  </si>
  <si>
    <t>кв.м</t>
  </si>
  <si>
    <t>1.2. Приобретение контейнеров</t>
  </si>
  <si>
    <t>Контейнеры приобретены 87 шт.</t>
  </si>
  <si>
    <t>2027 год</t>
  </si>
  <si>
    <t xml:space="preserve"> 2022год</t>
  </si>
  <si>
    <t xml:space="preserve"> 2023 год</t>
  </si>
  <si>
    <t xml:space="preserve">2027 год </t>
  </si>
  <si>
    <t>1.3. Обустройство  контейнерных площадок</t>
  </si>
  <si>
    <t>Приложение № 2 к муниципальной программе Вилегодского муниципального округа   Архангельской области «Содержание мест захоронения и организация ритуальных услуг  в Вилегодском муниципальном округе»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</si>
</sst>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vertAlign val="subscript"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/>
    <xf numFmtId="2" fontId="4" fillId="0" borderId="0" xfId="0" applyNumberFormat="1" applyFont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2" fontId="5" fillId="2" borderId="0" xfId="0" applyNumberFormat="1" applyFont="1" applyFill="1" applyAlignment="1">
      <alignment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16" fontId="4" fillId="0" borderId="1" xfId="0" applyNumberFormat="1" applyFont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2" fontId="12" fillId="2" borderId="0" xfId="0" applyNumberFormat="1" applyFont="1" applyFill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5" fillId="2" borderId="0" xfId="0" applyNumberFormat="1" applyFont="1" applyFill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2" fontId="5" fillId="2" borderId="7" xfId="0" applyNumberFormat="1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2" fontId="4" fillId="2" borderId="10" xfId="0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14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A1:K28"/>
  <sheetViews>
    <sheetView topLeftCell="A19" zoomScaleNormal="100" workbookViewId="0">
      <selection sqref="A1:XFD1"/>
    </sheetView>
  </sheetViews>
  <sheetFormatPr defaultColWidth="9.140625" defaultRowHeight="15.75" x14ac:dyDescent="0.25"/>
  <cols>
    <col min="1" max="1" width="38" style="1" customWidth="1"/>
    <col min="2" max="2" width="13.140625" style="1" customWidth="1"/>
    <col min="3" max="3" width="13.7109375" style="1" customWidth="1"/>
    <col min="4" max="4" width="15.85546875" style="1" customWidth="1"/>
    <col min="5" max="5" width="13.85546875" style="1" customWidth="1"/>
    <col min="6" max="6" width="12.85546875" style="1" customWidth="1"/>
    <col min="7" max="7" width="12.7109375" style="1" customWidth="1"/>
    <col min="8" max="8" width="12.140625" style="1" customWidth="1"/>
    <col min="9" max="10" width="13.42578125" style="1" customWidth="1"/>
    <col min="11" max="16384" width="9.140625" style="1"/>
  </cols>
  <sheetData>
    <row r="1" spans="1:11" ht="67.5" customHeight="1" x14ac:dyDescent="0.25">
      <c r="C1" s="6"/>
      <c r="D1" s="46" t="s">
        <v>49</v>
      </c>
      <c r="E1" s="47"/>
      <c r="F1" s="47"/>
      <c r="G1" s="47"/>
      <c r="H1" s="47"/>
      <c r="I1" s="10"/>
      <c r="J1" s="10"/>
    </row>
    <row r="2" spans="1:11" ht="53.25" customHeight="1" x14ac:dyDescent="0.25">
      <c r="A2" s="31" t="s">
        <v>31</v>
      </c>
      <c r="B2" s="32"/>
      <c r="C2" s="32"/>
      <c r="D2" s="32"/>
      <c r="E2" s="32"/>
      <c r="F2" s="32"/>
      <c r="G2" s="32"/>
      <c r="H2" s="32"/>
    </row>
    <row r="3" spans="1:11" ht="16.5" customHeight="1" x14ac:dyDescent="0.25">
      <c r="A3" s="48" t="s">
        <v>32</v>
      </c>
      <c r="B3" s="41"/>
      <c r="C3" s="41"/>
      <c r="D3" s="41"/>
      <c r="E3" s="41"/>
      <c r="F3" s="41"/>
      <c r="G3" s="41"/>
      <c r="H3" s="41"/>
      <c r="I3" s="12"/>
      <c r="J3" s="12"/>
    </row>
    <row r="4" spans="1:11" ht="15.75" customHeight="1" x14ac:dyDescent="0.25">
      <c r="A4" s="42" t="s">
        <v>0</v>
      </c>
      <c r="B4" s="42" t="s">
        <v>1</v>
      </c>
      <c r="C4" s="35" t="s">
        <v>36</v>
      </c>
      <c r="D4" s="36"/>
      <c r="E4" s="36"/>
      <c r="F4" s="36"/>
      <c r="G4" s="36"/>
      <c r="H4" s="36"/>
    </row>
    <row r="5" spans="1:11" ht="32.25" customHeight="1" x14ac:dyDescent="0.25">
      <c r="A5" s="42"/>
      <c r="B5" s="42"/>
      <c r="C5" s="18" t="s">
        <v>68</v>
      </c>
      <c r="D5" s="18" t="s">
        <v>69</v>
      </c>
      <c r="E5" s="18" t="s">
        <v>18</v>
      </c>
      <c r="F5" s="18" t="s">
        <v>21</v>
      </c>
      <c r="G5" s="18" t="s">
        <v>30</v>
      </c>
      <c r="H5" s="18" t="s">
        <v>70</v>
      </c>
      <c r="I5" s="8"/>
      <c r="J5" s="8"/>
    </row>
    <row r="6" spans="1:11" ht="18" customHeight="1" x14ac:dyDescent="0.25">
      <c r="A6" s="19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11"/>
      <c r="J6" s="11"/>
    </row>
    <row r="7" spans="1:11" ht="33" customHeight="1" x14ac:dyDescent="0.25">
      <c r="A7" s="37" t="s">
        <v>63</v>
      </c>
      <c r="B7" s="36"/>
      <c r="C7" s="36"/>
      <c r="D7" s="36"/>
      <c r="E7" s="36"/>
      <c r="F7" s="36"/>
      <c r="G7" s="36"/>
      <c r="H7" s="36"/>
      <c r="I7" s="9"/>
      <c r="J7" s="9"/>
    </row>
    <row r="8" spans="1:11" s="14" customFormat="1" ht="45.75" customHeight="1" x14ac:dyDescent="0.25">
      <c r="A8" s="38" t="s">
        <v>22</v>
      </c>
      <c r="B8" s="39"/>
      <c r="C8" s="39"/>
      <c r="D8" s="39"/>
      <c r="E8" s="39"/>
      <c r="F8" s="39"/>
      <c r="G8" s="39"/>
      <c r="H8" s="39"/>
      <c r="I8" s="13"/>
      <c r="J8" s="13"/>
    </row>
    <row r="9" spans="1:11" s="14" customFormat="1" ht="45" x14ac:dyDescent="0.25">
      <c r="A9" s="24" t="s">
        <v>50</v>
      </c>
      <c r="B9" s="19" t="s">
        <v>3</v>
      </c>
      <c r="C9" s="19">
        <v>198</v>
      </c>
      <c r="D9" s="19">
        <v>198</v>
      </c>
      <c r="E9" s="19">
        <v>198</v>
      </c>
      <c r="F9" s="19">
        <v>198</v>
      </c>
      <c r="G9" s="19">
        <v>198</v>
      </c>
      <c r="H9" s="19">
        <v>198</v>
      </c>
    </row>
    <row r="10" spans="1:11" s="14" customFormat="1" ht="18" customHeight="1" x14ac:dyDescent="0.25">
      <c r="A10" s="38" t="s">
        <v>24</v>
      </c>
      <c r="B10" s="39"/>
      <c r="C10" s="39"/>
      <c r="D10" s="39"/>
      <c r="E10" s="39"/>
      <c r="F10" s="39"/>
      <c r="G10" s="39"/>
      <c r="H10" s="39"/>
      <c r="I10" s="13"/>
      <c r="J10" s="13"/>
    </row>
    <row r="11" spans="1:11" s="14" customFormat="1" ht="46.5" customHeight="1" x14ac:dyDescent="0.25">
      <c r="A11" s="24" t="s">
        <v>51</v>
      </c>
      <c r="B11" s="19" t="s">
        <v>3</v>
      </c>
      <c r="C11" s="19">
        <v>4</v>
      </c>
      <c r="D11" s="19">
        <v>4</v>
      </c>
      <c r="E11" s="19">
        <v>4</v>
      </c>
      <c r="F11" s="19">
        <v>4</v>
      </c>
      <c r="G11" s="19">
        <v>4</v>
      </c>
      <c r="H11" s="19">
        <v>4</v>
      </c>
    </row>
    <row r="12" spans="1:11" s="14" customFormat="1" ht="108" customHeight="1" x14ac:dyDescent="0.25">
      <c r="A12" s="24" t="s">
        <v>52</v>
      </c>
      <c r="B12" s="19" t="s">
        <v>2</v>
      </c>
      <c r="C12" s="19">
        <f>100-(C11*100/25)</f>
        <v>84</v>
      </c>
      <c r="D12" s="19">
        <f>100-(D11*100/25)</f>
        <v>84</v>
      </c>
      <c r="E12" s="19">
        <f>100-(E11*100/25)</f>
        <v>84</v>
      </c>
      <c r="F12" s="19">
        <f t="shared" ref="F12" si="0">100-(F11*100/25)</f>
        <v>84</v>
      </c>
      <c r="G12" s="19">
        <v>92</v>
      </c>
      <c r="H12" s="19">
        <v>100</v>
      </c>
    </row>
    <row r="13" spans="1:11" s="14" customFormat="1" ht="18" customHeight="1" x14ac:dyDescent="0.25">
      <c r="A13" s="44" t="s">
        <v>25</v>
      </c>
      <c r="B13" s="39"/>
      <c r="C13" s="39"/>
      <c r="D13" s="39"/>
      <c r="E13" s="39"/>
      <c r="F13" s="39"/>
      <c r="G13" s="39"/>
      <c r="H13" s="39"/>
      <c r="I13" s="13"/>
      <c r="J13" s="13"/>
      <c r="K13" s="15"/>
    </row>
    <row r="14" spans="1:11" s="14" customFormat="1" ht="30.75" customHeight="1" x14ac:dyDescent="0.25">
      <c r="A14" s="24" t="s">
        <v>53</v>
      </c>
      <c r="B14" s="19" t="s">
        <v>64</v>
      </c>
      <c r="C14" s="28">
        <v>3125</v>
      </c>
      <c r="D14" s="28">
        <v>20000</v>
      </c>
      <c r="E14" s="19">
        <v>0</v>
      </c>
      <c r="F14" s="19">
        <v>0</v>
      </c>
      <c r="G14" s="19">
        <v>0</v>
      </c>
      <c r="H14" s="19">
        <v>0</v>
      </c>
    </row>
    <row r="15" spans="1:11" s="14" customFormat="1" ht="62.25" customHeight="1" x14ac:dyDescent="0.25">
      <c r="A15" s="24" t="s">
        <v>54</v>
      </c>
      <c r="B15" s="19" t="s">
        <v>2</v>
      </c>
      <c r="C15" s="5">
        <f>C14*100/469000</f>
        <v>0.66631130063965882</v>
      </c>
      <c r="D15" s="5">
        <f t="shared" ref="D15:E15" si="1">D14*100/469000</f>
        <v>4.2643923240938166</v>
      </c>
      <c r="E15" s="5">
        <f t="shared" si="1"/>
        <v>0</v>
      </c>
      <c r="F15" s="5">
        <f>F14*100/469000</f>
        <v>0</v>
      </c>
      <c r="G15" s="5">
        <f>G14*100/469000</f>
        <v>0</v>
      </c>
      <c r="H15" s="5">
        <v>0</v>
      </c>
      <c r="I15" s="16"/>
      <c r="J15" s="16"/>
    </row>
    <row r="16" spans="1:11" s="14" customFormat="1" ht="16.5" customHeight="1" x14ac:dyDescent="0.25">
      <c r="A16" s="38" t="s">
        <v>28</v>
      </c>
      <c r="B16" s="39"/>
      <c r="C16" s="39"/>
      <c r="D16" s="39"/>
      <c r="E16" s="39"/>
      <c r="F16" s="39"/>
      <c r="G16" s="39"/>
      <c r="H16" s="39"/>
      <c r="I16" s="13"/>
      <c r="J16" s="13"/>
    </row>
    <row r="17" spans="1:10" ht="47.25" customHeight="1" x14ac:dyDescent="0.25">
      <c r="A17" s="25" t="s">
        <v>55</v>
      </c>
      <c r="B17" s="21" t="s">
        <v>3</v>
      </c>
      <c r="C17" s="21">
        <v>2</v>
      </c>
      <c r="D17" s="21">
        <v>2</v>
      </c>
      <c r="E17" s="21">
        <v>2</v>
      </c>
      <c r="F17" s="21">
        <v>2</v>
      </c>
      <c r="G17" s="21">
        <v>2</v>
      </c>
      <c r="H17" s="21">
        <v>2</v>
      </c>
    </row>
    <row r="19" spans="1:10" ht="18" customHeight="1" x14ac:dyDescent="0.25">
      <c r="A19" s="40" t="s">
        <v>38</v>
      </c>
      <c r="B19" s="41"/>
      <c r="C19" s="41"/>
      <c r="D19" s="41"/>
      <c r="E19" s="41"/>
      <c r="F19" s="41"/>
      <c r="G19" s="41"/>
      <c r="H19" s="41"/>
      <c r="I19" s="8"/>
      <c r="J19" s="8"/>
    </row>
    <row r="20" spans="1:10" ht="37.5" customHeight="1" x14ac:dyDescent="0.25">
      <c r="A20" s="18" t="s">
        <v>4</v>
      </c>
      <c r="B20" s="22" t="s">
        <v>37</v>
      </c>
      <c r="C20" s="45" t="s">
        <v>5</v>
      </c>
      <c r="D20" s="34"/>
      <c r="E20" s="34"/>
      <c r="F20" s="42" t="s">
        <v>6</v>
      </c>
      <c r="G20" s="43"/>
      <c r="H20" s="43"/>
    </row>
    <row r="21" spans="1:10" ht="45.75" customHeight="1" x14ac:dyDescent="0.25">
      <c r="A21" s="26" t="s">
        <v>50</v>
      </c>
      <c r="B21" s="23" t="s">
        <v>40</v>
      </c>
      <c r="C21" s="33" t="s">
        <v>56</v>
      </c>
      <c r="D21" s="34"/>
      <c r="E21" s="34"/>
      <c r="F21" s="35" t="s">
        <v>57</v>
      </c>
      <c r="G21" s="36"/>
      <c r="H21" s="36"/>
    </row>
    <row r="22" spans="1:10" ht="51.75" customHeight="1" x14ac:dyDescent="0.25">
      <c r="A22" s="26" t="str">
        <f>A11</f>
        <v>2.1 Количество выявленных мест несанкционированного размещения твердых коммунальных отходов</v>
      </c>
      <c r="B22" s="23" t="s">
        <v>40</v>
      </c>
      <c r="C22" s="33" t="s">
        <v>58</v>
      </c>
      <c r="D22" s="34"/>
      <c r="E22" s="34"/>
      <c r="F22" s="35" t="s">
        <v>57</v>
      </c>
      <c r="G22" s="36"/>
      <c r="H22" s="36"/>
    </row>
    <row r="23" spans="1:10" ht="162" customHeight="1" x14ac:dyDescent="0.25">
      <c r="A23" s="26" t="s">
        <v>52</v>
      </c>
      <c r="B23" s="23" t="s">
        <v>2</v>
      </c>
      <c r="C23" s="33" t="s">
        <v>59</v>
      </c>
      <c r="D23" s="34"/>
      <c r="E23" s="34"/>
      <c r="F23" s="35" t="s">
        <v>57</v>
      </c>
      <c r="G23" s="36"/>
      <c r="H23" s="36"/>
    </row>
    <row r="24" spans="1:10" ht="49.5" customHeight="1" x14ac:dyDescent="0.25">
      <c r="A24" s="25" t="str">
        <f>A14</f>
        <v>3.1 Площадь территорий, засоренных борщевиком Сосновского</v>
      </c>
      <c r="B24" s="23" t="str">
        <f>B14</f>
        <v>кв.м</v>
      </c>
      <c r="C24" s="33" t="s">
        <v>60</v>
      </c>
      <c r="D24" s="34"/>
      <c r="E24" s="34"/>
      <c r="F24" s="35" t="s">
        <v>57</v>
      </c>
      <c r="G24" s="36"/>
      <c r="H24" s="36"/>
    </row>
    <row r="25" spans="1:10" ht="134.25" customHeight="1" x14ac:dyDescent="0.25">
      <c r="A25" s="25" t="s">
        <v>54</v>
      </c>
      <c r="B25" s="23" t="s">
        <v>2</v>
      </c>
      <c r="C25" s="33" t="s">
        <v>62</v>
      </c>
      <c r="D25" s="34"/>
      <c r="E25" s="34"/>
      <c r="F25" s="35" t="s">
        <v>57</v>
      </c>
      <c r="G25" s="36"/>
      <c r="H25" s="36"/>
    </row>
    <row r="26" spans="1:10" ht="45" customHeight="1" x14ac:dyDescent="0.25">
      <c r="A26" s="27" t="s">
        <v>55</v>
      </c>
      <c r="B26" s="21" t="s">
        <v>40</v>
      </c>
      <c r="C26" s="35" t="s">
        <v>61</v>
      </c>
      <c r="D26" s="36"/>
      <c r="E26" s="36"/>
      <c r="F26" s="35" t="s">
        <v>57</v>
      </c>
      <c r="G26" s="36"/>
      <c r="H26" s="36"/>
    </row>
    <row r="27" spans="1:10" x14ac:dyDescent="0.25">
      <c r="B27" s="2"/>
    </row>
    <row r="28" spans="1:10" x14ac:dyDescent="0.25">
      <c r="B28" s="3"/>
    </row>
  </sheetData>
  <mergeCells count="26">
    <mergeCell ref="F20:H20"/>
    <mergeCell ref="F21:H21"/>
    <mergeCell ref="F23:H23"/>
    <mergeCell ref="A13:H13"/>
    <mergeCell ref="A16:H16"/>
    <mergeCell ref="C20:E20"/>
    <mergeCell ref="C21:E21"/>
    <mergeCell ref="C23:E23"/>
    <mergeCell ref="C22:E22"/>
    <mergeCell ref="F22:H22"/>
    <mergeCell ref="D1:H1"/>
    <mergeCell ref="B4:B5"/>
    <mergeCell ref="A4:A5"/>
    <mergeCell ref="C4:H4"/>
    <mergeCell ref="A3:H3"/>
    <mergeCell ref="A2:H2"/>
    <mergeCell ref="C25:E25"/>
    <mergeCell ref="C26:E26"/>
    <mergeCell ref="F26:H26"/>
    <mergeCell ref="C24:E24"/>
    <mergeCell ref="F24:H24"/>
    <mergeCell ref="A7:H7"/>
    <mergeCell ref="A8:H8"/>
    <mergeCell ref="A10:H10"/>
    <mergeCell ref="F25:H25"/>
    <mergeCell ref="A19:H19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K64"/>
  <sheetViews>
    <sheetView tabSelected="1" view="pageBreakPreview" topLeftCell="A58" zoomScale="80" zoomScaleNormal="70" zoomScaleSheetLayoutView="80" workbookViewId="0">
      <selection activeCell="A6" sqref="A6:K6"/>
    </sheetView>
  </sheetViews>
  <sheetFormatPr defaultColWidth="9.140625" defaultRowHeight="15" x14ac:dyDescent="0.25"/>
  <cols>
    <col min="1" max="1" width="28.7109375" style="4" customWidth="1"/>
    <col min="2" max="2" width="19.7109375" style="4" customWidth="1"/>
    <col min="3" max="3" width="20.140625" style="4" customWidth="1"/>
    <col min="4" max="4" width="15.42578125" style="4" customWidth="1"/>
    <col min="5" max="5" width="13.7109375" style="4" customWidth="1"/>
    <col min="6" max="6" width="11.28515625" style="4" customWidth="1"/>
    <col min="7" max="10" width="12.140625" style="4" customWidth="1"/>
    <col min="11" max="11" width="22.5703125" style="4" customWidth="1"/>
    <col min="12" max="16384" width="9.140625" style="4"/>
  </cols>
  <sheetData>
    <row r="1" spans="1:11" ht="65.25" customHeight="1" x14ac:dyDescent="0.25">
      <c r="A1" s="29"/>
      <c r="B1" s="29"/>
      <c r="C1" s="29"/>
      <c r="D1" s="29"/>
      <c r="E1" s="29"/>
      <c r="F1" s="29"/>
      <c r="G1" s="70" t="s">
        <v>72</v>
      </c>
      <c r="H1" s="71"/>
      <c r="I1" s="71"/>
      <c r="J1" s="71"/>
      <c r="K1" s="71"/>
    </row>
    <row r="2" spans="1:11" ht="54.75" customHeight="1" x14ac:dyDescent="0.25">
      <c r="A2" s="51" t="s">
        <v>43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ht="39.75" customHeight="1" x14ac:dyDescent="0.25">
      <c r="A3" s="52" t="s">
        <v>7</v>
      </c>
      <c r="B3" s="52" t="s">
        <v>8</v>
      </c>
      <c r="C3" s="52" t="s">
        <v>9</v>
      </c>
      <c r="D3" s="63" t="s">
        <v>10</v>
      </c>
      <c r="E3" s="64"/>
      <c r="F3" s="64"/>
      <c r="G3" s="64"/>
      <c r="H3" s="64"/>
      <c r="I3" s="64"/>
      <c r="J3" s="65"/>
      <c r="K3" s="52" t="s">
        <v>39</v>
      </c>
    </row>
    <row r="4" spans="1:11" ht="51.75" customHeight="1" x14ac:dyDescent="0.25">
      <c r="A4" s="53"/>
      <c r="B4" s="53"/>
      <c r="C4" s="53"/>
      <c r="D4" s="5" t="s">
        <v>11</v>
      </c>
      <c r="E4" s="5" t="s">
        <v>16</v>
      </c>
      <c r="F4" s="5" t="s">
        <v>17</v>
      </c>
      <c r="G4" s="5" t="s">
        <v>18</v>
      </c>
      <c r="H4" s="5" t="s">
        <v>21</v>
      </c>
      <c r="I4" s="5" t="s">
        <v>30</v>
      </c>
      <c r="J4" s="5" t="s">
        <v>67</v>
      </c>
      <c r="K4" s="53"/>
    </row>
    <row r="5" spans="1:11" ht="12.75" customHeight="1" x14ac:dyDescent="0.25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  <c r="G5" s="30">
        <v>7</v>
      </c>
      <c r="H5" s="30">
        <v>8</v>
      </c>
      <c r="I5" s="30">
        <v>9</v>
      </c>
      <c r="J5" s="30">
        <v>10</v>
      </c>
      <c r="K5" s="30">
        <v>11</v>
      </c>
    </row>
    <row r="6" spans="1:11" ht="35.25" customHeight="1" x14ac:dyDescent="0.25">
      <c r="A6" s="67" t="s">
        <v>22</v>
      </c>
      <c r="B6" s="68"/>
      <c r="C6" s="68"/>
      <c r="D6" s="68"/>
      <c r="E6" s="68"/>
      <c r="F6" s="68"/>
      <c r="G6" s="68"/>
      <c r="H6" s="68"/>
      <c r="I6" s="68"/>
      <c r="J6" s="68"/>
      <c r="K6" s="69"/>
    </row>
    <row r="7" spans="1:11" ht="32.25" customHeight="1" x14ac:dyDescent="0.25">
      <c r="A7" s="49" t="s">
        <v>23</v>
      </c>
      <c r="B7" s="49" t="s">
        <v>44</v>
      </c>
      <c r="C7" s="17" t="s">
        <v>41</v>
      </c>
      <c r="D7" s="7">
        <f>SUM(E7:J7)</f>
        <v>3476.1000000000004</v>
      </c>
      <c r="E7" s="7">
        <f t="shared" ref="E7:I7" si="0">SUM(E8:E11)</f>
        <v>1158.3</v>
      </c>
      <c r="F7" s="7">
        <f t="shared" si="0"/>
        <v>1223.7</v>
      </c>
      <c r="G7" s="7">
        <f t="shared" si="0"/>
        <v>653.79999999999995</v>
      </c>
      <c r="H7" s="7">
        <f t="shared" si="0"/>
        <v>440.3</v>
      </c>
      <c r="I7" s="7">
        <f t="shared" si="0"/>
        <v>0</v>
      </c>
      <c r="J7" s="7">
        <f>SUM(J8:J11)</f>
        <v>0</v>
      </c>
      <c r="K7" s="50" t="s">
        <v>35</v>
      </c>
    </row>
    <row r="8" spans="1:11" ht="30" x14ac:dyDescent="0.25">
      <c r="A8" s="49"/>
      <c r="B8" s="49"/>
      <c r="C8" s="5" t="s">
        <v>12</v>
      </c>
      <c r="D8" s="7">
        <f>SUM(E8:G8)</f>
        <v>0</v>
      </c>
      <c r="E8" s="7">
        <f t="shared" ref="E8:G9" si="1">SUM(F8:J8)</f>
        <v>0</v>
      </c>
      <c r="F8" s="7">
        <f t="shared" si="1"/>
        <v>0</v>
      </c>
      <c r="G8" s="7">
        <f t="shared" si="1"/>
        <v>0</v>
      </c>
      <c r="H8" s="7">
        <f>SUM(J8:M8)</f>
        <v>0</v>
      </c>
      <c r="I8" s="7">
        <f>SUM(K8:N8)</f>
        <v>0</v>
      </c>
      <c r="J8" s="7">
        <f t="shared" ref="J8" si="2">SUM(K8:N8)</f>
        <v>0</v>
      </c>
      <c r="K8" s="50"/>
    </row>
    <row r="9" spans="1:11" ht="29.25" customHeight="1" x14ac:dyDescent="0.25">
      <c r="A9" s="49"/>
      <c r="B9" s="49"/>
      <c r="C9" s="5" t="s">
        <v>13</v>
      </c>
      <c r="D9" s="7">
        <f>SUM(E9:G9)</f>
        <v>0</v>
      </c>
      <c r="E9" s="7">
        <f t="shared" si="1"/>
        <v>0</v>
      </c>
      <c r="F9" s="7">
        <f t="shared" si="1"/>
        <v>0</v>
      </c>
      <c r="G9" s="7">
        <f t="shared" si="1"/>
        <v>0</v>
      </c>
      <c r="H9" s="7">
        <f>SUM(J9:M9)</f>
        <v>0</v>
      </c>
      <c r="I9" s="7">
        <f>SUM(K9:N9)</f>
        <v>0</v>
      </c>
      <c r="J9" s="7">
        <f t="shared" ref="J9" si="3">SUM(K9:N9)</f>
        <v>0</v>
      </c>
      <c r="K9" s="50"/>
    </row>
    <row r="10" spans="1:11" ht="26.25" customHeight="1" x14ac:dyDescent="0.25">
      <c r="A10" s="49"/>
      <c r="B10" s="49"/>
      <c r="C10" s="5" t="s">
        <v>15</v>
      </c>
      <c r="D10" s="7">
        <f>SUM(E10:J10)</f>
        <v>3476.1000000000004</v>
      </c>
      <c r="E10" s="7">
        <v>1158.3</v>
      </c>
      <c r="F10" s="7">
        <v>1223.7</v>
      </c>
      <c r="G10" s="7">
        <f>543.5+110.3</f>
        <v>653.79999999999995</v>
      </c>
      <c r="H10" s="7">
        <v>440.3</v>
      </c>
      <c r="I10" s="7">
        <v>0</v>
      </c>
      <c r="J10" s="7">
        <v>0</v>
      </c>
      <c r="K10" s="50"/>
    </row>
    <row r="11" spans="1:11" ht="43.5" customHeight="1" x14ac:dyDescent="0.25">
      <c r="A11" s="49"/>
      <c r="B11" s="49"/>
      <c r="C11" s="5" t="s">
        <v>14</v>
      </c>
      <c r="D11" s="7">
        <f>SUM(E11:G11)</f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50"/>
    </row>
    <row r="12" spans="1:11" ht="32.25" customHeight="1" x14ac:dyDescent="0.25">
      <c r="A12" s="49" t="s">
        <v>65</v>
      </c>
      <c r="B12" s="49" t="s">
        <v>44</v>
      </c>
      <c r="C12" s="17" t="s">
        <v>41</v>
      </c>
      <c r="D12" s="7">
        <f>SUM(E12:J12)</f>
        <v>1298.2</v>
      </c>
      <c r="E12" s="7">
        <f t="shared" ref="E12:I12" si="4">SUM(E13:E16)</f>
        <v>0</v>
      </c>
      <c r="F12" s="7">
        <f>SUM(F13:F16)</f>
        <v>1298.2</v>
      </c>
      <c r="G12" s="7">
        <f t="shared" si="4"/>
        <v>0</v>
      </c>
      <c r="H12" s="7">
        <f t="shared" si="4"/>
        <v>0</v>
      </c>
      <c r="I12" s="7">
        <f t="shared" si="4"/>
        <v>0</v>
      </c>
      <c r="J12" s="7">
        <f>SUM(J13:J16)</f>
        <v>0</v>
      </c>
      <c r="K12" s="50" t="s">
        <v>66</v>
      </c>
    </row>
    <row r="13" spans="1:11" ht="30" x14ac:dyDescent="0.25">
      <c r="A13" s="49"/>
      <c r="B13" s="49"/>
      <c r="C13" s="5" t="s">
        <v>12</v>
      </c>
      <c r="D13" s="7">
        <f>SUM(E13:G13)</f>
        <v>0</v>
      </c>
      <c r="E13" s="7">
        <f t="shared" ref="E13" si="5">SUM(F13:J13)</f>
        <v>0</v>
      </c>
      <c r="F13" s="7">
        <f t="shared" ref="F13" si="6">SUM(G13:K13)</f>
        <v>0</v>
      </c>
      <c r="G13" s="7">
        <f t="shared" ref="G13:G14" si="7">SUM(H13:L13)</f>
        <v>0</v>
      </c>
      <c r="H13" s="7">
        <f t="shared" ref="H13:I14" si="8">SUM(J13:M13)</f>
        <v>0</v>
      </c>
      <c r="I13" s="7">
        <f t="shared" si="8"/>
        <v>0</v>
      </c>
      <c r="J13" s="7">
        <f t="shared" ref="J13:J14" si="9">SUM(K13:N13)</f>
        <v>0</v>
      </c>
      <c r="K13" s="50"/>
    </row>
    <row r="14" spans="1:11" ht="29.25" customHeight="1" x14ac:dyDescent="0.25">
      <c r="A14" s="49"/>
      <c r="B14" s="49"/>
      <c r="C14" s="5" t="s">
        <v>13</v>
      </c>
      <c r="D14" s="7">
        <f>SUM(E14:G14)</f>
        <v>1194.4000000000001</v>
      </c>
      <c r="E14" s="7">
        <v>0</v>
      </c>
      <c r="F14" s="7">
        <f>1298.2-103.8</f>
        <v>1194.4000000000001</v>
      </c>
      <c r="G14" s="7">
        <f t="shared" si="7"/>
        <v>0</v>
      </c>
      <c r="H14" s="7">
        <f t="shared" si="8"/>
        <v>0</v>
      </c>
      <c r="I14" s="7">
        <f t="shared" si="8"/>
        <v>0</v>
      </c>
      <c r="J14" s="7">
        <f t="shared" si="9"/>
        <v>0</v>
      </c>
      <c r="K14" s="50"/>
    </row>
    <row r="15" spans="1:11" ht="26.25" customHeight="1" x14ac:dyDescent="0.25">
      <c r="A15" s="49"/>
      <c r="B15" s="49"/>
      <c r="C15" s="5" t="s">
        <v>15</v>
      </c>
      <c r="D15" s="7">
        <f>SUM(E15:J15)</f>
        <v>103.8</v>
      </c>
      <c r="E15" s="7">
        <v>0</v>
      </c>
      <c r="F15" s="7">
        <v>103.8</v>
      </c>
      <c r="G15" s="7">
        <v>0</v>
      </c>
      <c r="H15" s="7">
        <v>0</v>
      </c>
      <c r="I15" s="7">
        <v>0</v>
      </c>
      <c r="J15" s="7">
        <v>0</v>
      </c>
      <c r="K15" s="50"/>
    </row>
    <row r="16" spans="1:11" ht="43.5" customHeight="1" x14ac:dyDescent="0.25">
      <c r="A16" s="49"/>
      <c r="B16" s="49"/>
      <c r="C16" s="5" t="s">
        <v>14</v>
      </c>
      <c r="D16" s="7">
        <f>SUM(E16:G16)</f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50"/>
    </row>
    <row r="17" spans="1:11" ht="32.25" customHeight="1" x14ac:dyDescent="0.25">
      <c r="A17" s="49" t="s">
        <v>71</v>
      </c>
      <c r="B17" s="49" t="s">
        <v>44</v>
      </c>
      <c r="C17" s="17" t="s">
        <v>41</v>
      </c>
      <c r="D17" s="7">
        <f>SUM(E17:J17)</f>
        <v>1532.4</v>
      </c>
      <c r="E17" s="7">
        <f t="shared" ref="E17" si="10">SUM(E18:E21)</f>
        <v>0</v>
      </c>
      <c r="F17" s="7">
        <f>SUM(F18:F21)</f>
        <v>632.4</v>
      </c>
      <c r="G17" s="7">
        <f t="shared" ref="G17:I17" si="11">SUM(G18:G21)</f>
        <v>500</v>
      </c>
      <c r="H17" s="7">
        <f t="shared" si="11"/>
        <v>400</v>
      </c>
      <c r="I17" s="7">
        <f t="shared" si="11"/>
        <v>0</v>
      </c>
      <c r="J17" s="7">
        <f>SUM(J18:J21)</f>
        <v>0</v>
      </c>
      <c r="K17" s="50"/>
    </row>
    <row r="18" spans="1:11" ht="30" x14ac:dyDescent="0.25">
      <c r="A18" s="49"/>
      <c r="B18" s="49"/>
      <c r="C18" s="5" t="s">
        <v>12</v>
      </c>
      <c r="D18" s="7">
        <f>SUM(E18:G18)</f>
        <v>0</v>
      </c>
      <c r="E18" s="7">
        <f t="shared" ref="E18:E19" si="12">SUM(F18:J18)</f>
        <v>0</v>
      </c>
      <c r="F18" s="7">
        <f t="shared" ref="F18:F19" si="13">SUM(G18:K18)</f>
        <v>0</v>
      </c>
      <c r="G18" s="7">
        <f t="shared" ref="G18:G19" si="14">SUM(H18:L18)</f>
        <v>0</v>
      </c>
      <c r="H18" s="7">
        <f t="shared" ref="H18:I19" si="15">SUM(J18:M18)</f>
        <v>0</v>
      </c>
      <c r="I18" s="7">
        <f t="shared" si="15"/>
        <v>0</v>
      </c>
      <c r="J18" s="7">
        <f t="shared" ref="J18:J19" si="16">SUM(K18:N18)</f>
        <v>0</v>
      </c>
      <c r="K18" s="50"/>
    </row>
    <row r="19" spans="1:11" ht="29.25" customHeight="1" x14ac:dyDescent="0.25">
      <c r="A19" s="49"/>
      <c r="B19" s="49"/>
      <c r="C19" s="5" t="s">
        <v>13</v>
      </c>
      <c r="D19" s="7">
        <f>SUM(E19:G19)</f>
        <v>0</v>
      </c>
      <c r="E19" s="7">
        <f t="shared" si="12"/>
        <v>0</v>
      </c>
      <c r="F19" s="7">
        <f t="shared" si="13"/>
        <v>0</v>
      </c>
      <c r="G19" s="7">
        <f t="shared" si="14"/>
        <v>0</v>
      </c>
      <c r="H19" s="7">
        <f t="shared" si="15"/>
        <v>0</v>
      </c>
      <c r="I19" s="7">
        <f t="shared" si="15"/>
        <v>0</v>
      </c>
      <c r="J19" s="7">
        <f t="shared" si="16"/>
        <v>0</v>
      </c>
      <c r="K19" s="50"/>
    </row>
    <row r="20" spans="1:11" ht="26.25" customHeight="1" x14ac:dyDescent="0.25">
      <c r="A20" s="49"/>
      <c r="B20" s="49"/>
      <c r="C20" s="5" t="s">
        <v>15</v>
      </c>
      <c r="D20" s="7">
        <f>SUM(E20:J20)</f>
        <v>1532.4</v>
      </c>
      <c r="E20" s="7">
        <v>0</v>
      </c>
      <c r="F20" s="7">
        <v>632.4</v>
      </c>
      <c r="G20" s="7">
        <v>500</v>
      </c>
      <c r="H20" s="7">
        <v>400</v>
      </c>
      <c r="I20" s="7">
        <v>0</v>
      </c>
      <c r="J20" s="7">
        <v>0</v>
      </c>
      <c r="K20" s="50"/>
    </row>
    <row r="21" spans="1:11" ht="43.5" customHeight="1" x14ac:dyDescent="0.25">
      <c r="A21" s="49"/>
      <c r="B21" s="49"/>
      <c r="C21" s="5" t="s">
        <v>14</v>
      </c>
      <c r="D21" s="7">
        <f>SUM(E21:G21)</f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50"/>
    </row>
    <row r="22" spans="1:11" ht="27" customHeight="1" x14ac:dyDescent="0.25">
      <c r="A22" s="54" t="s">
        <v>45</v>
      </c>
      <c r="B22" s="55"/>
      <c r="C22" s="17" t="s">
        <v>41</v>
      </c>
      <c r="D22" s="7">
        <f>SUM(D23:D26)</f>
        <v>6306.7000000000007</v>
      </c>
      <c r="E22" s="7">
        <f t="shared" ref="E22:J22" si="17">SUM(E23:E26)</f>
        <v>1158.3</v>
      </c>
      <c r="F22" s="7">
        <f t="shared" si="17"/>
        <v>3154.3</v>
      </c>
      <c r="G22" s="7">
        <f t="shared" si="17"/>
        <v>1153.8</v>
      </c>
      <c r="H22" s="7">
        <f t="shared" si="17"/>
        <v>840.3</v>
      </c>
      <c r="I22" s="7">
        <f t="shared" si="17"/>
        <v>0</v>
      </c>
      <c r="J22" s="7">
        <f t="shared" si="17"/>
        <v>0</v>
      </c>
      <c r="K22" s="60"/>
    </row>
    <row r="23" spans="1:11" ht="38.25" customHeight="1" x14ac:dyDescent="0.25">
      <c r="A23" s="56"/>
      <c r="B23" s="57"/>
      <c r="C23" s="5" t="s">
        <v>12</v>
      </c>
      <c r="D23" s="7">
        <f t="shared" ref="D23:D25" si="18">E23+F23+G23+H23+J23+I23</f>
        <v>0</v>
      </c>
      <c r="E23" s="7">
        <f t="shared" ref="E23:J23" si="19">E8+E13+E18</f>
        <v>0</v>
      </c>
      <c r="F23" s="7">
        <f t="shared" si="19"/>
        <v>0</v>
      </c>
      <c r="G23" s="7">
        <f t="shared" si="19"/>
        <v>0</v>
      </c>
      <c r="H23" s="7">
        <f t="shared" si="19"/>
        <v>0</v>
      </c>
      <c r="I23" s="7">
        <f t="shared" si="19"/>
        <v>0</v>
      </c>
      <c r="J23" s="7">
        <f t="shared" si="19"/>
        <v>0</v>
      </c>
      <c r="K23" s="61"/>
    </row>
    <row r="24" spans="1:11" ht="28.5" customHeight="1" x14ac:dyDescent="0.25">
      <c r="A24" s="56"/>
      <c r="B24" s="57"/>
      <c r="C24" s="5" t="s">
        <v>13</v>
      </c>
      <c r="D24" s="7">
        <f t="shared" si="18"/>
        <v>1194.4000000000001</v>
      </c>
      <c r="E24" s="7">
        <f t="shared" ref="E24:J24" si="20">E9+E14+E19</f>
        <v>0</v>
      </c>
      <c r="F24" s="7">
        <f t="shared" si="20"/>
        <v>1194.4000000000001</v>
      </c>
      <c r="G24" s="7">
        <f t="shared" si="20"/>
        <v>0</v>
      </c>
      <c r="H24" s="7">
        <f t="shared" si="20"/>
        <v>0</v>
      </c>
      <c r="I24" s="7">
        <f t="shared" si="20"/>
        <v>0</v>
      </c>
      <c r="J24" s="7">
        <f t="shared" si="20"/>
        <v>0</v>
      </c>
      <c r="K24" s="61"/>
    </row>
    <row r="25" spans="1:11" ht="24.75" customHeight="1" x14ac:dyDescent="0.25">
      <c r="A25" s="56"/>
      <c r="B25" s="57"/>
      <c r="C25" s="5" t="s">
        <v>15</v>
      </c>
      <c r="D25" s="7">
        <f t="shared" si="18"/>
        <v>5112.3</v>
      </c>
      <c r="E25" s="7">
        <f t="shared" ref="E25:J25" si="21">E10+E15+E20</f>
        <v>1158.3</v>
      </c>
      <c r="F25" s="7">
        <f t="shared" si="21"/>
        <v>1959.9</v>
      </c>
      <c r="G25" s="7">
        <f>G10+G15+G20</f>
        <v>1153.8</v>
      </c>
      <c r="H25" s="7">
        <f t="shared" si="21"/>
        <v>840.3</v>
      </c>
      <c r="I25" s="7">
        <f t="shared" si="21"/>
        <v>0</v>
      </c>
      <c r="J25" s="7">
        <f t="shared" si="21"/>
        <v>0</v>
      </c>
      <c r="K25" s="61"/>
    </row>
    <row r="26" spans="1:11" ht="36" customHeight="1" x14ac:dyDescent="0.25">
      <c r="A26" s="58"/>
      <c r="B26" s="59"/>
      <c r="C26" s="5" t="s">
        <v>14</v>
      </c>
      <c r="D26" s="7">
        <f>E26+F26+G26+H26+J26+I26</f>
        <v>0</v>
      </c>
      <c r="E26" s="7">
        <f>F11+F16+F21</f>
        <v>0</v>
      </c>
      <c r="F26" s="7">
        <f>G11+G16+G21</f>
        <v>0</v>
      </c>
      <c r="G26" s="7">
        <f>H11+H16+H21</f>
        <v>0</v>
      </c>
      <c r="H26" s="7">
        <f>J11+J16+J21</f>
        <v>0</v>
      </c>
      <c r="I26" s="7">
        <f t="shared" ref="I26:J26" si="22">K11+K16+K21</f>
        <v>0</v>
      </c>
      <c r="J26" s="7">
        <f t="shared" si="22"/>
        <v>0</v>
      </c>
      <c r="K26" s="62"/>
    </row>
    <row r="27" spans="1:11" ht="21" customHeight="1" x14ac:dyDescent="0.25">
      <c r="A27" s="44" t="s">
        <v>24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</row>
    <row r="28" spans="1:11" ht="21.75" customHeight="1" x14ac:dyDescent="0.25">
      <c r="A28" s="49" t="s">
        <v>26</v>
      </c>
      <c r="B28" s="49" t="s">
        <v>44</v>
      </c>
      <c r="C28" s="17" t="s">
        <v>41</v>
      </c>
      <c r="D28" s="7">
        <f>SUM(E28:J28)</f>
        <v>1074</v>
      </c>
      <c r="E28" s="7">
        <f t="shared" ref="E28:J28" si="23">E29+E30+E31+E32</f>
        <v>573</v>
      </c>
      <c r="F28" s="7">
        <f t="shared" si="23"/>
        <v>265.7</v>
      </c>
      <c r="G28" s="7">
        <f t="shared" si="23"/>
        <v>186.6</v>
      </c>
      <c r="H28" s="7">
        <f t="shared" si="23"/>
        <v>48.7</v>
      </c>
      <c r="I28" s="7">
        <f t="shared" si="23"/>
        <v>0</v>
      </c>
      <c r="J28" s="7">
        <f t="shared" si="23"/>
        <v>0</v>
      </c>
      <c r="K28" s="49" t="s">
        <v>19</v>
      </c>
    </row>
    <row r="29" spans="1:11" ht="29.25" customHeight="1" x14ac:dyDescent="0.25">
      <c r="A29" s="49"/>
      <c r="B29" s="49"/>
      <c r="C29" s="5" t="s">
        <v>12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49"/>
    </row>
    <row r="30" spans="1:11" ht="22.5" customHeight="1" x14ac:dyDescent="0.25">
      <c r="A30" s="49"/>
      <c r="B30" s="49"/>
      <c r="C30" s="5" t="s">
        <v>13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49"/>
    </row>
    <row r="31" spans="1:11" ht="25.5" customHeight="1" x14ac:dyDescent="0.25">
      <c r="A31" s="49"/>
      <c r="B31" s="49"/>
      <c r="C31" s="5" t="s">
        <v>15</v>
      </c>
      <c r="D31" s="7">
        <f>SUM(E31:J31)</f>
        <v>1074</v>
      </c>
      <c r="E31" s="7">
        <v>573</v>
      </c>
      <c r="F31" s="7">
        <v>265.7</v>
      </c>
      <c r="G31" s="7">
        <v>186.6</v>
      </c>
      <c r="H31" s="7">
        <v>48.7</v>
      </c>
      <c r="I31" s="7">
        <v>0</v>
      </c>
      <c r="J31" s="7">
        <v>0</v>
      </c>
      <c r="K31" s="49"/>
    </row>
    <row r="32" spans="1:11" ht="33.75" customHeight="1" x14ac:dyDescent="0.25">
      <c r="A32" s="49"/>
      <c r="B32" s="49"/>
      <c r="C32" s="5" t="s">
        <v>14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49"/>
    </row>
    <row r="33" spans="1:11" ht="33.75" customHeight="1" x14ac:dyDescent="0.25">
      <c r="A33" s="54" t="s">
        <v>46</v>
      </c>
      <c r="B33" s="55"/>
      <c r="C33" s="17" t="s">
        <v>41</v>
      </c>
      <c r="D33" s="7">
        <f>SUM(D34:D37)</f>
        <v>1074</v>
      </c>
      <c r="E33" s="7">
        <f t="shared" ref="E33:J33" si="24">E34+E35+E36+E37</f>
        <v>573</v>
      </c>
      <c r="F33" s="7">
        <f t="shared" si="24"/>
        <v>265.7</v>
      </c>
      <c r="G33" s="7">
        <f t="shared" si="24"/>
        <v>186.6</v>
      </c>
      <c r="H33" s="7">
        <f t="shared" si="24"/>
        <v>48.7</v>
      </c>
      <c r="I33" s="7">
        <f t="shared" si="24"/>
        <v>0</v>
      </c>
      <c r="J33" s="7">
        <f t="shared" si="24"/>
        <v>0</v>
      </c>
      <c r="K33" s="52"/>
    </row>
    <row r="34" spans="1:11" ht="33.75" customHeight="1" x14ac:dyDescent="0.25">
      <c r="A34" s="56"/>
      <c r="B34" s="57"/>
      <c r="C34" s="5" t="s">
        <v>12</v>
      </c>
      <c r="D34" s="7">
        <f>E34+F34+G34+H34+J34+I34</f>
        <v>0</v>
      </c>
      <c r="E34" s="7">
        <f t="shared" ref="E34:J34" si="25">E29</f>
        <v>0</v>
      </c>
      <c r="F34" s="7">
        <f t="shared" si="25"/>
        <v>0</v>
      </c>
      <c r="G34" s="7">
        <f t="shared" si="25"/>
        <v>0</v>
      </c>
      <c r="H34" s="7">
        <f t="shared" si="25"/>
        <v>0</v>
      </c>
      <c r="I34" s="7">
        <f t="shared" si="25"/>
        <v>0</v>
      </c>
      <c r="J34" s="7">
        <f t="shared" si="25"/>
        <v>0</v>
      </c>
      <c r="K34" s="61"/>
    </row>
    <row r="35" spans="1:11" ht="25.5" customHeight="1" x14ac:dyDescent="0.25">
      <c r="A35" s="56"/>
      <c r="B35" s="57"/>
      <c r="C35" s="5" t="s">
        <v>13</v>
      </c>
      <c r="D35" s="7">
        <f t="shared" ref="D35:D37" si="26">E35+F35+G35+H35+J35+I35</f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61"/>
    </row>
    <row r="36" spans="1:11" ht="24" customHeight="1" x14ac:dyDescent="0.25">
      <c r="A36" s="56"/>
      <c r="B36" s="57"/>
      <c r="C36" s="5" t="s">
        <v>15</v>
      </c>
      <c r="D36" s="7">
        <f t="shared" si="26"/>
        <v>1074</v>
      </c>
      <c r="E36" s="7">
        <f t="shared" ref="E36:J36" si="27">E31</f>
        <v>573</v>
      </c>
      <c r="F36" s="7">
        <f t="shared" si="27"/>
        <v>265.7</v>
      </c>
      <c r="G36" s="7">
        <f t="shared" si="27"/>
        <v>186.6</v>
      </c>
      <c r="H36" s="7">
        <f t="shared" si="27"/>
        <v>48.7</v>
      </c>
      <c r="I36" s="7">
        <f t="shared" si="27"/>
        <v>0</v>
      </c>
      <c r="J36" s="7">
        <f t="shared" si="27"/>
        <v>0</v>
      </c>
      <c r="K36" s="61"/>
    </row>
    <row r="37" spans="1:11" ht="33.75" customHeight="1" x14ac:dyDescent="0.25">
      <c r="A37" s="58"/>
      <c r="B37" s="59"/>
      <c r="C37" s="5" t="s">
        <v>14</v>
      </c>
      <c r="D37" s="7">
        <f t="shared" si="26"/>
        <v>0</v>
      </c>
      <c r="E37" s="7">
        <f t="shared" ref="E37:J37" si="28">E32</f>
        <v>0</v>
      </c>
      <c r="F37" s="7">
        <f t="shared" si="28"/>
        <v>0</v>
      </c>
      <c r="G37" s="7">
        <f t="shared" si="28"/>
        <v>0</v>
      </c>
      <c r="H37" s="7">
        <f t="shared" si="28"/>
        <v>0</v>
      </c>
      <c r="I37" s="7">
        <f t="shared" si="28"/>
        <v>0</v>
      </c>
      <c r="J37" s="7">
        <f t="shared" si="28"/>
        <v>0</v>
      </c>
      <c r="K37" s="62"/>
    </row>
    <row r="38" spans="1:11" ht="18.75" customHeight="1" x14ac:dyDescent="0.25">
      <c r="A38" s="44" t="s">
        <v>25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</row>
    <row r="39" spans="1:11" ht="31.5" customHeight="1" x14ac:dyDescent="0.25">
      <c r="A39" s="49" t="s">
        <v>27</v>
      </c>
      <c r="B39" s="49" t="s">
        <v>34</v>
      </c>
      <c r="C39" s="17" t="s">
        <v>41</v>
      </c>
      <c r="D39" s="7">
        <f>SUM(E39:J39)</f>
        <v>200</v>
      </c>
      <c r="E39" s="7">
        <f t="shared" ref="E39:J39" si="29">E40+E41+E42+E43</f>
        <v>200</v>
      </c>
      <c r="F39" s="7">
        <f t="shared" si="29"/>
        <v>0</v>
      </c>
      <c r="G39" s="7">
        <f t="shared" si="29"/>
        <v>0</v>
      </c>
      <c r="H39" s="7">
        <f t="shared" si="29"/>
        <v>0</v>
      </c>
      <c r="I39" s="7">
        <f t="shared" si="29"/>
        <v>0</v>
      </c>
      <c r="J39" s="7">
        <f t="shared" si="29"/>
        <v>0</v>
      </c>
      <c r="K39" s="49" t="s">
        <v>20</v>
      </c>
    </row>
    <row r="40" spans="1:11" ht="37.5" customHeight="1" x14ac:dyDescent="0.25">
      <c r="A40" s="49"/>
      <c r="B40" s="49"/>
      <c r="C40" s="5" t="s">
        <v>12</v>
      </c>
      <c r="D40" s="7">
        <f>SUM(E40:J40)</f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49"/>
    </row>
    <row r="41" spans="1:11" ht="28.5" customHeight="1" x14ac:dyDescent="0.25">
      <c r="A41" s="49"/>
      <c r="B41" s="49"/>
      <c r="C41" s="5" t="s">
        <v>13</v>
      </c>
      <c r="D41" s="7">
        <f>SUM(E41:J41)</f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49"/>
    </row>
    <row r="42" spans="1:11" ht="28.5" customHeight="1" x14ac:dyDescent="0.25">
      <c r="A42" s="49"/>
      <c r="B42" s="49"/>
      <c r="C42" s="5" t="s">
        <v>15</v>
      </c>
      <c r="D42" s="7">
        <f>SUM(E42:J42)</f>
        <v>200</v>
      </c>
      <c r="E42" s="7">
        <v>200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49"/>
    </row>
    <row r="43" spans="1:11" ht="34.5" customHeight="1" x14ac:dyDescent="0.25">
      <c r="A43" s="49"/>
      <c r="B43" s="49"/>
      <c r="C43" s="5" t="s">
        <v>14</v>
      </c>
      <c r="D43" s="7">
        <f>SUM(E43:J43)</f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49"/>
    </row>
    <row r="44" spans="1:11" ht="24.75" customHeight="1" x14ac:dyDescent="0.25">
      <c r="A44" s="44" t="s">
        <v>47</v>
      </c>
      <c r="B44" s="66"/>
      <c r="C44" s="17" t="s">
        <v>41</v>
      </c>
      <c r="D44" s="7">
        <f>SUM(D45:D48)</f>
        <v>200</v>
      </c>
      <c r="E44" s="7">
        <f t="shared" ref="E44:J44" si="30">E47+E45+E46+E48</f>
        <v>200</v>
      </c>
      <c r="F44" s="7">
        <f t="shared" si="30"/>
        <v>0</v>
      </c>
      <c r="G44" s="7">
        <f t="shared" si="30"/>
        <v>0</v>
      </c>
      <c r="H44" s="7">
        <f>H47+H45+H46+H48</f>
        <v>0</v>
      </c>
      <c r="I44" s="7">
        <f>I47+I45+I46+I48</f>
        <v>0</v>
      </c>
      <c r="J44" s="7">
        <f t="shared" si="30"/>
        <v>0</v>
      </c>
      <c r="K44" s="52"/>
    </row>
    <row r="45" spans="1:11" ht="34.5" customHeight="1" x14ac:dyDescent="0.25">
      <c r="A45" s="39"/>
      <c r="B45" s="39"/>
      <c r="C45" s="5" t="s">
        <v>12</v>
      </c>
      <c r="D45" s="7">
        <f>I45+E45+F45+G45+H45+J45</f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61"/>
    </row>
    <row r="46" spans="1:11" ht="21" customHeight="1" x14ac:dyDescent="0.25">
      <c r="A46" s="39"/>
      <c r="B46" s="39"/>
      <c r="C46" s="5" t="s">
        <v>13</v>
      </c>
      <c r="D46" s="7">
        <f t="shared" ref="D46:D48" si="31">I46+E46+F46+G46+H46+J46</f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61"/>
    </row>
    <row r="47" spans="1:11" ht="19.5" customHeight="1" x14ac:dyDescent="0.25">
      <c r="A47" s="39"/>
      <c r="B47" s="39"/>
      <c r="C47" s="5" t="s">
        <v>15</v>
      </c>
      <c r="D47" s="7">
        <f t="shared" si="31"/>
        <v>200</v>
      </c>
      <c r="E47" s="7">
        <f t="shared" ref="E47:J47" si="32">E42</f>
        <v>200</v>
      </c>
      <c r="F47" s="7">
        <f t="shared" si="32"/>
        <v>0</v>
      </c>
      <c r="G47" s="7">
        <f t="shared" si="32"/>
        <v>0</v>
      </c>
      <c r="H47" s="7">
        <f>H42</f>
        <v>0</v>
      </c>
      <c r="I47" s="7">
        <f>I42</f>
        <v>0</v>
      </c>
      <c r="J47" s="7">
        <f t="shared" si="32"/>
        <v>0</v>
      </c>
      <c r="K47" s="61"/>
    </row>
    <row r="48" spans="1:11" ht="34.5" customHeight="1" x14ac:dyDescent="0.25">
      <c r="A48" s="39"/>
      <c r="B48" s="39"/>
      <c r="C48" s="5" t="s">
        <v>14</v>
      </c>
      <c r="D48" s="7">
        <f t="shared" si="31"/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62"/>
    </row>
    <row r="49" spans="1:11" ht="20.25" customHeight="1" x14ac:dyDescent="0.25">
      <c r="A49" s="44" t="s">
        <v>28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</row>
    <row r="50" spans="1:11" ht="33.75" customHeight="1" x14ac:dyDescent="0.25">
      <c r="A50" s="49" t="s">
        <v>29</v>
      </c>
      <c r="B50" s="49" t="s">
        <v>34</v>
      </c>
      <c r="C50" s="17" t="s">
        <v>41</v>
      </c>
      <c r="D50" s="7">
        <f>SUM(D51:D54)</f>
        <v>132.6</v>
      </c>
      <c r="E50" s="7">
        <f t="shared" ref="E50:J50" si="33">E53+E51+E52+E54</f>
        <v>50</v>
      </c>
      <c r="F50" s="7">
        <f t="shared" si="33"/>
        <v>50</v>
      </c>
      <c r="G50" s="7">
        <f t="shared" si="33"/>
        <v>32.6</v>
      </c>
      <c r="H50" s="7">
        <f>H53+H51+H52+H54</f>
        <v>0</v>
      </c>
      <c r="I50" s="7">
        <f>I53+I51+I52+I54</f>
        <v>0</v>
      </c>
      <c r="J50" s="7">
        <f t="shared" si="33"/>
        <v>0</v>
      </c>
      <c r="K50" s="49" t="s">
        <v>33</v>
      </c>
    </row>
    <row r="51" spans="1:11" ht="36.75" customHeight="1" x14ac:dyDescent="0.25">
      <c r="A51" s="49"/>
      <c r="B51" s="49"/>
      <c r="C51" s="5" t="s">
        <v>12</v>
      </c>
      <c r="D51" s="7">
        <f t="shared" ref="D51:D53" si="34">I51+E51+G51+F51+H51+J51</f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49"/>
    </row>
    <row r="52" spans="1:11" ht="30" customHeight="1" x14ac:dyDescent="0.25">
      <c r="A52" s="49"/>
      <c r="B52" s="49"/>
      <c r="C52" s="5" t="s">
        <v>13</v>
      </c>
      <c r="D52" s="7">
        <f t="shared" si="34"/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49"/>
    </row>
    <row r="53" spans="1:11" ht="27" customHeight="1" x14ac:dyDescent="0.25">
      <c r="A53" s="49"/>
      <c r="B53" s="49"/>
      <c r="C53" s="5" t="s">
        <v>15</v>
      </c>
      <c r="D53" s="7">
        <f t="shared" si="34"/>
        <v>132.6</v>
      </c>
      <c r="E53" s="7">
        <v>50</v>
      </c>
      <c r="F53" s="7">
        <v>50</v>
      </c>
      <c r="G53" s="7">
        <v>32.6</v>
      </c>
      <c r="H53" s="7">
        <v>0</v>
      </c>
      <c r="I53" s="7">
        <v>0</v>
      </c>
      <c r="J53" s="7">
        <v>0</v>
      </c>
      <c r="K53" s="49"/>
    </row>
    <row r="54" spans="1:11" ht="36" customHeight="1" x14ac:dyDescent="0.25">
      <c r="A54" s="49"/>
      <c r="B54" s="49"/>
      <c r="C54" s="5" t="s">
        <v>14</v>
      </c>
      <c r="D54" s="7">
        <f>I54+E54+G54+F54+H54+J54</f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49"/>
    </row>
    <row r="55" spans="1:11" ht="21" customHeight="1" x14ac:dyDescent="0.25">
      <c r="A55" s="54" t="s">
        <v>48</v>
      </c>
      <c r="B55" s="55"/>
      <c r="C55" s="5" t="s">
        <v>41</v>
      </c>
      <c r="D55" s="7">
        <f>SUM(D56:D59)</f>
        <v>132.6</v>
      </c>
      <c r="E55" s="7">
        <f t="shared" ref="E55:J55" si="35">E56+E57+E58+E59</f>
        <v>50</v>
      </c>
      <c r="F55" s="7">
        <f t="shared" si="35"/>
        <v>50</v>
      </c>
      <c r="G55" s="7">
        <f t="shared" si="35"/>
        <v>32.6</v>
      </c>
      <c r="H55" s="7">
        <f>H56+H57+H58+H59</f>
        <v>0</v>
      </c>
      <c r="I55" s="7">
        <f>I56+I57+I58+I59</f>
        <v>0</v>
      </c>
      <c r="J55" s="7">
        <f t="shared" si="35"/>
        <v>0</v>
      </c>
      <c r="K55" s="52"/>
    </row>
    <row r="56" spans="1:11" ht="32.25" customHeight="1" x14ac:dyDescent="0.25">
      <c r="A56" s="56"/>
      <c r="B56" s="57"/>
      <c r="C56" s="5" t="s">
        <v>12</v>
      </c>
      <c r="D56" s="7">
        <f>I56+E56+F56+G56+H56+J56</f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61"/>
    </row>
    <row r="57" spans="1:11" ht="22.5" customHeight="1" x14ac:dyDescent="0.25">
      <c r="A57" s="56"/>
      <c r="B57" s="57"/>
      <c r="C57" s="5" t="s">
        <v>13</v>
      </c>
      <c r="D57" s="7">
        <f t="shared" ref="D57:D59" si="36">I57+E57+F57+G57+H57+J57</f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61"/>
    </row>
    <row r="58" spans="1:11" ht="21" customHeight="1" x14ac:dyDescent="0.25">
      <c r="A58" s="56"/>
      <c r="B58" s="57"/>
      <c r="C58" s="5" t="s">
        <v>15</v>
      </c>
      <c r="D58" s="7">
        <f t="shared" si="36"/>
        <v>132.6</v>
      </c>
      <c r="E58" s="7">
        <f t="shared" ref="E58:F58" si="37">E53</f>
        <v>50</v>
      </c>
      <c r="F58" s="7">
        <f t="shared" si="37"/>
        <v>50</v>
      </c>
      <c r="G58" s="7">
        <f>G53</f>
        <v>32.6</v>
      </c>
      <c r="H58" s="7">
        <f t="shared" ref="H58:J58" si="38">H53</f>
        <v>0</v>
      </c>
      <c r="I58" s="7">
        <f t="shared" si="38"/>
        <v>0</v>
      </c>
      <c r="J58" s="7">
        <f t="shared" si="38"/>
        <v>0</v>
      </c>
      <c r="K58" s="61"/>
    </row>
    <row r="59" spans="1:11" ht="31.5" customHeight="1" x14ac:dyDescent="0.25">
      <c r="A59" s="58"/>
      <c r="B59" s="59"/>
      <c r="C59" s="5" t="s">
        <v>14</v>
      </c>
      <c r="D59" s="7">
        <f t="shared" si="36"/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62"/>
    </row>
    <row r="60" spans="1:11" ht="23.25" customHeight="1" x14ac:dyDescent="0.25">
      <c r="A60" s="44" t="s">
        <v>42</v>
      </c>
      <c r="B60" s="44"/>
      <c r="C60" s="17" t="s">
        <v>41</v>
      </c>
      <c r="D60" s="7">
        <f>SUM(E60:J60)</f>
        <v>7713.3</v>
      </c>
      <c r="E60" s="7">
        <f>SUM(E61:E64)</f>
        <v>1981.3</v>
      </c>
      <c r="F60" s="7">
        <f t="shared" ref="F60:I60" si="39">SUM(F61:F64)</f>
        <v>3470</v>
      </c>
      <c r="G60" s="7">
        <f t="shared" si="39"/>
        <v>1373</v>
      </c>
      <c r="H60" s="7">
        <f t="shared" si="39"/>
        <v>889</v>
      </c>
      <c r="I60" s="7">
        <f t="shared" si="39"/>
        <v>0</v>
      </c>
      <c r="J60" s="7">
        <f>SUM(J61:J64)</f>
        <v>0</v>
      </c>
      <c r="K60" s="49"/>
    </row>
    <row r="61" spans="1:11" ht="30.75" customHeight="1" x14ac:dyDescent="0.25">
      <c r="A61" s="44"/>
      <c r="B61" s="44"/>
      <c r="C61" s="5" t="s">
        <v>12</v>
      </c>
      <c r="D61" s="7">
        <f>SUM(E61:J61)</f>
        <v>0</v>
      </c>
      <c r="E61" s="7">
        <f t="shared" ref="E61:J63" si="40">E56+E45+E34+E23</f>
        <v>0</v>
      </c>
      <c r="F61" s="7">
        <f t="shared" si="40"/>
        <v>0</v>
      </c>
      <c r="G61" s="7">
        <f t="shared" si="40"/>
        <v>0</v>
      </c>
      <c r="H61" s="7">
        <f>H56+H45+H34+H23</f>
        <v>0</v>
      </c>
      <c r="I61" s="7">
        <f>I56+I45+I34+I23</f>
        <v>0</v>
      </c>
      <c r="J61" s="7">
        <f t="shared" si="40"/>
        <v>0</v>
      </c>
      <c r="K61" s="49"/>
    </row>
    <row r="62" spans="1:11" ht="17.25" customHeight="1" x14ac:dyDescent="0.25">
      <c r="A62" s="44"/>
      <c r="B62" s="44"/>
      <c r="C62" s="5" t="s">
        <v>13</v>
      </c>
      <c r="D62" s="7">
        <f>SUM(E62:J62)</f>
        <v>1194.4000000000001</v>
      </c>
      <c r="E62" s="7">
        <f t="shared" si="40"/>
        <v>0</v>
      </c>
      <c r="F62" s="7">
        <f t="shared" si="40"/>
        <v>1194.4000000000001</v>
      </c>
      <c r="G62" s="7">
        <f t="shared" si="40"/>
        <v>0</v>
      </c>
      <c r="H62" s="7">
        <f t="shared" si="40"/>
        <v>0</v>
      </c>
      <c r="I62" s="7">
        <f t="shared" si="40"/>
        <v>0</v>
      </c>
      <c r="J62" s="7">
        <f t="shared" si="40"/>
        <v>0</v>
      </c>
      <c r="K62" s="49"/>
    </row>
    <row r="63" spans="1:11" ht="21" customHeight="1" x14ac:dyDescent="0.25">
      <c r="A63" s="44"/>
      <c r="B63" s="44"/>
      <c r="C63" s="5" t="s">
        <v>15</v>
      </c>
      <c r="D63" s="7">
        <f>SUM(E63:J63)</f>
        <v>6518.9</v>
      </c>
      <c r="E63" s="7">
        <f t="shared" si="40"/>
        <v>1981.3</v>
      </c>
      <c r="F63" s="7">
        <f t="shared" si="40"/>
        <v>2275.6</v>
      </c>
      <c r="G63" s="7">
        <f t="shared" si="40"/>
        <v>1373</v>
      </c>
      <c r="H63" s="7">
        <f>H58+H47+H36+H25</f>
        <v>889</v>
      </c>
      <c r="I63" s="7">
        <f>I58+I47+I36+I25</f>
        <v>0</v>
      </c>
      <c r="J63" s="7">
        <f t="shared" si="40"/>
        <v>0</v>
      </c>
      <c r="K63" s="49"/>
    </row>
    <row r="64" spans="1:11" ht="30" x14ac:dyDescent="0.25">
      <c r="A64" s="44"/>
      <c r="B64" s="44"/>
      <c r="C64" s="5" t="s">
        <v>14</v>
      </c>
      <c r="D64" s="7">
        <f>SUM(E64:J64)</f>
        <v>0</v>
      </c>
      <c r="E64" s="7">
        <f t="shared" ref="E64:J64" si="41">E59+E48+E37+E26</f>
        <v>0</v>
      </c>
      <c r="F64" s="7">
        <f t="shared" si="41"/>
        <v>0</v>
      </c>
      <c r="G64" s="7">
        <f t="shared" si="41"/>
        <v>0</v>
      </c>
      <c r="H64" s="7">
        <f t="shared" si="41"/>
        <v>0</v>
      </c>
      <c r="I64" s="7">
        <f t="shared" si="41"/>
        <v>0</v>
      </c>
      <c r="J64" s="7">
        <f t="shared" si="41"/>
        <v>0</v>
      </c>
      <c r="K64" s="49"/>
    </row>
  </sheetData>
  <mergeCells count="39">
    <mergeCell ref="G1:K1"/>
    <mergeCell ref="A60:B64"/>
    <mergeCell ref="K60:K64"/>
    <mergeCell ref="B50:B54"/>
    <mergeCell ref="A50:A54"/>
    <mergeCell ref="K50:K54"/>
    <mergeCell ref="A55:B59"/>
    <mergeCell ref="K55:K59"/>
    <mergeCell ref="A12:A16"/>
    <mergeCell ref="B12:B16"/>
    <mergeCell ref="K12:K16"/>
    <mergeCell ref="A17:A21"/>
    <mergeCell ref="B17:B21"/>
    <mergeCell ref="K17:K21"/>
    <mergeCell ref="K39:K43"/>
    <mergeCell ref="A49:K49"/>
    <mergeCell ref="A2:K2"/>
    <mergeCell ref="K3:K4"/>
    <mergeCell ref="C3:C4"/>
    <mergeCell ref="B3:B4"/>
    <mergeCell ref="B39:B43"/>
    <mergeCell ref="A39:A43"/>
    <mergeCell ref="A22:B26"/>
    <mergeCell ref="K22:K26"/>
    <mergeCell ref="A33:B37"/>
    <mergeCell ref="K33:K37"/>
    <mergeCell ref="A3:A4"/>
    <mergeCell ref="D3:J3"/>
    <mergeCell ref="A44:B48"/>
    <mergeCell ref="K44:K48"/>
    <mergeCell ref="A6:K6"/>
    <mergeCell ref="A7:A11"/>
    <mergeCell ref="B7:B11"/>
    <mergeCell ref="K7:K11"/>
    <mergeCell ref="A27:K27"/>
    <mergeCell ref="A38:K38"/>
    <mergeCell ref="K28:K32"/>
    <mergeCell ref="A28:A32"/>
    <mergeCell ref="B28:B32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3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Целевые показатели</vt:lpstr>
      <vt:lpstr>Перечень мероприятий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2025-04-07T08:05:18Z</dcterms:modified>
</cp:coreProperties>
</file>