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845" yWindow="1035" windowWidth="15270" windowHeight="15120" tabRatio="709" activeTab="1"/>
  </bookViews>
  <sheets>
    <sheet name="Целевые показатели" sheetId="5" r:id="rId1"/>
    <sheet name="Перечень мероприятий" sheetId="4" r:id="rId2"/>
  </sheets>
  <definedNames>
    <definedName name="_xlnm.Print_Area" localSheetId="1">'Перечень мероприятий'!$A$1:$K$137</definedName>
    <definedName name="_xlnm.Print_Area" localSheetId="0">'Целевые показатели'!$A$1:$I$26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6" i="4" l="1"/>
  <c r="G123" i="4" s="1"/>
  <c r="G61" i="4"/>
  <c r="G125" i="4"/>
  <c r="G59" i="4"/>
  <c r="G120" i="4"/>
  <c r="F33" i="4"/>
  <c r="G33" i="4"/>
  <c r="H33" i="4"/>
  <c r="I33" i="4"/>
  <c r="J33" i="4"/>
  <c r="E33" i="4"/>
  <c r="D103" i="4"/>
  <c r="D104" i="4"/>
  <c r="D105" i="4"/>
  <c r="D106" i="4"/>
  <c r="G108" i="4"/>
  <c r="E108" i="4"/>
  <c r="J89" i="4"/>
  <c r="E86" i="4"/>
  <c r="G23" i="4"/>
  <c r="H23" i="4"/>
  <c r="I23" i="4"/>
  <c r="J23" i="4"/>
  <c r="E23" i="4"/>
  <c r="J12" i="4"/>
  <c r="I12" i="4"/>
  <c r="H12" i="4"/>
  <c r="G12" i="4"/>
  <c r="F12" i="4"/>
  <c r="E12" i="4"/>
  <c r="D12" i="4" s="1"/>
  <c r="D16" i="4"/>
  <c r="D15" i="4"/>
  <c r="D14" i="4"/>
  <c r="D13" i="4"/>
  <c r="J7" i="4"/>
  <c r="I7" i="4"/>
  <c r="H7" i="4"/>
  <c r="G7" i="4"/>
  <c r="F7" i="4"/>
  <c r="E7" i="4"/>
  <c r="D11" i="4"/>
  <c r="D10" i="4"/>
  <c r="D9" i="4"/>
  <c r="D8" i="4"/>
  <c r="D7" i="4"/>
  <c r="H118" i="4"/>
  <c r="G119" i="4"/>
  <c r="G129" i="4" s="1"/>
  <c r="E109" i="4"/>
  <c r="E110" i="4"/>
  <c r="E111" i="4"/>
  <c r="H108" i="4"/>
  <c r="I108" i="4"/>
  <c r="J108" i="4"/>
  <c r="G109" i="4"/>
  <c r="H109" i="4"/>
  <c r="I109" i="4"/>
  <c r="J109" i="4"/>
  <c r="G110" i="4"/>
  <c r="H110" i="4"/>
  <c r="I110" i="4"/>
  <c r="J110" i="4"/>
  <c r="I111" i="4"/>
  <c r="J111" i="4"/>
  <c r="J86" i="4"/>
  <c r="J87" i="4"/>
  <c r="J88" i="4"/>
  <c r="H59" i="4"/>
  <c r="I59" i="4"/>
  <c r="J59" i="4"/>
  <c r="G60" i="4"/>
  <c r="H60" i="4"/>
  <c r="I60" i="4"/>
  <c r="J60" i="4"/>
  <c r="F61" i="4"/>
  <c r="H61" i="4"/>
  <c r="I61" i="4"/>
  <c r="J61" i="4"/>
  <c r="G62" i="4"/>
  <c r="H62" i="4"/>
  <c r="I62" i="4"/>
  <c r="J62" i="4"/>
  <c r="J137" i="4" s="1"/>
  <c r="E60" i="4"/>
  <c r="E61" i="4"/>
  <c r="E62" i="4"/>
  <c r="E59" i="4"/>
  <c r="J48" i="4"/>
  <c r="J53" i="4"/>
  <c r="J64" i="4"/>
  <c r="E64" i="4"/>
  <c r="F64" i="4"/>
  <c r="G64" i="4"/>
  <c r="H64" i="4"/>
  <c r="I64" i="4"/>
  <c r="D66" i="4"/>
  <c r="D67" i="4"/>
  <c r="D68" i="4"/>
  <c r="D69" i="4"/>
  <c r="D114" i="4"/>
  <c r="D115" i="4"/>
  <c r="D116" i="4"/>
  <c r="D117" i="4"/>
  <c r="F129" i="4"/>
  <c r="J129" i="4"/>
  <c r="F130" i="4"/>
  <c r="J130" i="4"/>
  <c r="F131" i="4"/>
  <c r="J131" i="4"/>
  <c r="F132" i="4"/>
  <c r="J132" i="4"/>
  <c r="F113" i="4"/>
  <c r="G113" i="4"/>
  <c r="H113" i="4"/>
  <c r="I113" i="4"/>
  <c r="J113" i="4"/>
  <c r="E113" i="4"/>
  <c r="E130" i="4"/>
  <c r="E131" i="4"/>
  <c r="E132" i="4"/>
  <c r="E129" i="4"/>
  <c r="F123" i="4"/>
  <c r="J123" i="4"/>
  <c r="E123" i="4"/>
  <c r="F118" i="4"/>
  <c r="J118" i="4"/>
  <c r="E118" i="4"/>
  <c r="F108" i="4"/>
  <c r="F102" i="4"/>
  <c r="D124" i="4"/>
  <c r="E107" i="4"/>
  <c r="E102" i="4"/>
  <c r="D98" i="4"/>
  <c r="D99" i="4"/>
  <c r="D100" i="4"/>
  <c r="D101" i="4"/>
  <c r="F97" i="4"/>
  <c r="G97" i="4"/>
  <c r="H97" i="4"/>
  <c r="I97" i="4"/>
  <c r="J97" i="4"/>
  <c r="E97" i="4"/>
  <c r="D93" i="4"/>
  <c r="D94" i="4"/>
  <c r="D95" i="4"/>
  <c r="D96" i="4"/>
  <c r="F92" i="4"/>
  <c r="G92" i="4"/>
  <c r="H92" i="4"/>
  <c r="I92" i="4"/>
  <c r="J92" i="4"/>
  <c r="E92" i="4"/>
  <c r="D81" i="4"/>
  <c r="D82" i="4"/>
  <c r="D83" i="4"/>
  <c r="D84" i="4"/>
  <c r="F80" i="4"/>
  <c r="G80" i="4"/>
  <c r="H80" i="4"/>
  <c r="I80" i="4"/>
  <c r="J80" i="4"/>
  <c r="E80" i="4"/>
  <c r="D76" i="4"/>
  <c r="D77" i="4"/>
  <c r="D78" i="4"/>
  <c r="D79" i="4"/>
  <c r="F75" i="4"/>
  <c r="G75" i="4"/>
  <c r="H75" i="4"/>
  <c r="I75" i="4"/>
  <c r="J75" i="4"/>
  <c r="E75" i="4"/>
  <c r="D74" i="4"/>
  <c r="D71" i="4"/>
  <c r="D72" i="4"/>
  <c r="D73" i="4"/>
  <c r="F70" i="4"/>
  <c r="G70" i="4"/>
  <c r="H70" i="4"/>
  <c r="I70" i="4"/>
  <c r="J70" i="4"/>
  <c r="E70" i="4"/>
  <c r="D49" i="4"/>
  <c r="D50" i="4"/>
  <c r="D51" i="4"/>
  <c r="D52" i="4"/>
  <c r="D54" i="4"/>
  <c r="D55" i="4"/>
  <c r="D56" i="4"/>
  <c r="D57" i="4"/>
  <c r="D34" i="4"/>
  <c r="D35" i="4"/>
  <c r="D36" i="4"/>
  <c r="D37" i="4"/>
  <c r="E18" i="4"/>
  <c r="G18" i="4"/>
  <c r="J18" i="4"/>
  <c r="J19" i="4"/>
  <c r="J20" i="4"/>
  <c r="J17" i="4" s="1"/>
  <c r="J21" i="4"/>
  <c r="E134" i="4" l="1"/>
  <c r="G131" i="4"/>
  <c r="D61" i="4"/>
  <c r="J85" i="4"/>
  <c r="J134" i="4"/>
  <c r="J38" i="4"/>
  <c r="J43" i="4"/>
  <c r="J58" i="4"/>
  <c r="J28" i="4"/>
  <c r="J136" i="4"/>
  <c r="J135" i="4"/>
  <c r="F128" i="4"/>
  <c r="D113" i="4"/>
  <c r="E128" i="4"/>
  <c r="J128" i="4"/>
  <c r="D64" i="4"/>
  <c r="D80" i="4"/>
  <c r="D92" i="4"/>
  <c r="D97" i="4"/>
  <c r="D75" i="4"/>
  <c r="G28" i="4"/>
  <c r="D127" i="4"/>
  <c r="D125" i="4"/>
  <c r="F111" i="4"/>
  <c r="F110" i="4"/>
  <c r="F109" i="4"/>
  <c r="I89" i="4"/>
  <c r="H89" i="4"/>
  <c r="G89" i="4"/>
  <c r="F89" i="4"/>
  <c r="E89" i="4"/>
  <c r="I88" i="4"/>
  <c r="H88" i="4"/>
  <c r="G88" i="4"/>
  <c r="F88" i="4"/>
  <c r="E88" i="4"/>
  <c r="I87" i="4"/>
  <c r="H87" i="4"/>
  <c r="G87" i="4"/>
  <c r="F87" i="4"/>
  <c r="E87" i="4"/>
  <c r="I86" i="4"/>
  <c r="H86" i="4"/>
  <c r="G86" i="4"/>
  <c r="G134" i="4" s="1"/>
  <c r="F86" i="4"/>
  <c r="D70" i="4"/>
  <c r="I53" i="4"/>
  <c r="H53" i="4"/>
  <c r="G53" i="4"/>
  <c r="F53" i="4"/>
  <c r="E53" i="4"/>
  <c r="I48" i="4"/>
  <c r="H48" i="4"/>
  <c r="G48" i="4"/>
  <c r="F48" i="4"/>
  <c r="E48" i="4"/>
  <c r="D46" i="4"/>
  <c r="D45" i="4"/>
  <c r="D42" i="4"/>
  <c r="D41" i="4"/>
  <c r="D40" i="4"/>
  <c r="D32" i="4"/>
  <c r="D31" i="4"/>
  <c r="D30" i="4"/>
  <c r="D29" i="4"/>
  <c r="F27" i="4"/>
  <c r="F24" i="4"/>
  <c r="I21" i="4"/>
  <c r="H21" i="4"/>
  <c r="G21" i="4"/>
  <c r="F21" i="4"/>
  <c r="E21" i="4"/>
  <c r="I20" i="4"/>
  <c r="H20" i="4"/>
  <c r="G20" i="4"/>
  <c r="F20" i="4"/>
  <c r="E20" i="4"/>
  <c r="I19" i="4"/>
  <c r="H19" i="4"/>
  <c r="G19" i="4"/>
  <c r="G17" i="4" s="1"/>
  <c r="F19" i="4"/>
  <c r="E19" i="4"/>
  <c r="D19" i="4" s="1"/>
  <c r="I18" i="4"/>
  <c r="H18" i="4"/>
  <c r="F18" i="4"/>
  <c r="E17" i="4" l="1"/>
  <c r="F17" i="4"/>
  <c r="D20" i="4"/>
  <c r="J133" i="4"/>
  <c r="D18" i="4"/>
  <c r="H17" i="4"/>
  <c r="D21" i="4"/>
  <c r="I17" i="4"/>
  <c r="D27" i="4"/>
  <c r="F62" i="4"/>
  <c r="D62" i="4" s="1"/>
  <c r="F59" i="4"/>
  <c r="D59" i="4" s="1"/>
  <c r="I131" i="4"/>
  <c r="I130" i="4"/>
  <c r="I135" i="4" s="1"/>
  <c r="I118" i="4"/>
  <c r="I129" i="4"/>
  <c r="I132" i="4"/>
  <c r="I123" i="4"/>
  <c r="F136" i="4"/>
  <c r="D87" i="4"/>
  <c r="I85" i="4"/>
  <c r="F85" i="4"/>
  <c r="D89" i="4"/>
  <c r="F107" i="4"/>
  <c r="I102" i="4"/>
  <c r="D86" i="4"/>
  <c r="E85" i="4"/>
  <c r="G85" i="4"/>
  <c r="D88" i="4"/>
  <c r="H85" i="4"/>
  <c r="D33" i="4"/>
  <c r="D48" i="4"/>
  <c r="D53" i="4"/>
  <c r="D24" i="4"/>
  <c r="H28" i="4"/>
  <c r="I28" i="4"/>
  <c r="I38" i="4"/>
  <c r="H38" i="4"/>
  <c r="D126" i="4"/>
  <c r="D47" i="4"/>
  <c r="I43" i="4"/>
  <c r="D17" i="4" l="1"/>
  <c r="I58" i="4"/>
  <c r="E136" i="4"/>
  <c r="I128" i="4"/>
  <c r="I137" i="4"/>
  <c r="I134" i="4"/>
  <c r="I136" i="4"/>
  <c r="H132" i="4"/>
  <c r="H130" i="4"/>
  <c r="D121" i="4"/>
  <c r="H131" i="4"/>
  <c r="D131" i="4" s="1"/>
  <c r="D110" i="4"/>
  <c r="D109" i="4"/>
  <c r="H123" i="4"/>
  <c r="D123" i="4" s="1"/>
  <c r="J102" i="4"/>
  <c r="I107" i="4"/>
  <c r="D85" i="4"/>
  <c r="G43" i="4"/>
  <c r="J107" i="4"/>
  <c r="G38" i="4"/>
  <c r="H43" i="4"/>
  <c r="H136" i="4" l="1"/>
  <c r="I133" i="4"/>
  <c r="H102" i="4"/>
  <c r="H111" i="4"/>
  <c r="H137" i="4" s="1"/>
  <c r="H135" i="4"/>
  <c r="H58" i="4"/>
  <c r="H129" i="4"/>
  <c r="G130" i="4"/>
  <c r="D130" i="4" s="1"/>
  <c r="D120" i="4"/>
  <c r="D122" i="4"/>
  <c r="G132" i="4"/>
  <c r="D132" i="4" s="1"/>
  <c r="D26" i="4"/>
  <c r="F137" i="4"/>
  <c r="F25" i="4"/>
  <c r="F43" i="4"/>
  <c r="D44" i="4"/>
  <c r="F28" i="4"/>
  <c r="D39" i="4"/>
  <c r="F38" i="4"/>
  <c r="H107" i="4" l="1"/>
  <c r="H128" i="4"/>
  <c r="H134" i="4"/>
  <c r="H133" i="4" s="1"/>
  <c r="F60" i="4"/>
  <c r="F23" i="4"/>
  <c r="D23" i="4" s="1"/>
  <c r="G111" i="4"/>
  <c r="D111" i="4" s="1"/>
  <c r="G58" i="4"/>
  <c r="G136" i="4"/>
  <c r="D136" i="4" s="1"/>
  <c r="G135" i="4"/>
  <c r="G102" i="4"/>
  <c r="D102" i="4" s="1"/>
  <c r="E28" i="4"/>
  <c r="D28" i="4" s="1"/>
  <c r="E43" i="4"/>
  <c r="D43" i="4" s="1"/>
  <c r="E38" i="4"/>
  <c r="D38" i="4" s="1"/>
  <c r="F135" i="4" l="1"/>
  <c r="D60" i="4"/>
  <c r="G133" i="4"/>
  <c r="G137" i="4"/>
  <c r="G118" i="4"/>
  <c r="D118" i="4" s="1"/>
  <c r="D119" i="4"/>
  <c r="F134" i="4"/>
  <c r="F133" i="4" s="1"/>
  <c r="F58" i="4"/>
  <c r="E135" i="4"/>
  <c r="E137" i="4"/>
  <c r="D137" i="4" s="1"/>
  <c r="D129" i="4"/>
  <c r="G128" i="4"/>
  <c r="D128" i="4" s="1"/>
  <c r="D25" i="4"/>
  <c r="D135" i="4" l="1"/>
  <c r="E133" i="4"/>
  <c r="D133" i="4" s="1"/>
  <c r="E58" i="4"/>
  <c r="D58" i="4" s="1"/>
  <c r="G107" i="4"/>
  <c r="D107" i="4" s="1"/>
  <c r="D108" i="4"/>
  <c r="D134" i="4" l="1"/>
</calcChain>
</file>

<file path=xl/sharedStrings.xml><?xml version="1.0" encoding="utf-8"?>
<sst xmlns="http://schemas.openxmlformats.org/spreadsheetml/2006/main" count="329" uniqueCount="119">
  <si>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</si>
  <si>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</si>
  <si>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</si>
  <si>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</si>
  <si>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</si>
  <si>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Управление образования и культуры</t>
  </si>
  <si>
    <t>2022 год</t>
  </si>
  <si>
    <t>2023 год</t>
  </si>
  <si>
    <t>2024 год</t>
  </si>
  <si>
    <t>2025 год</t>
  </si>
  <si>
    <t>Ответственный
исполнитель,
соисполнители</t>
  </si>
  <si>
    <t>Наименование
мероприятия</t>
  </si>
  <si>
    <t>Отремонтирован водопровод в с. Никольск</t>
  </si>
  <si>
    <t>Проведен капитальный ремонт стадиона</t>
  </si>
  <si>
    <t>Проведен капитальный ремонт здания начальной школы</t>
  </si>
  <si>
    <t>Разработана ПСД</t>
  </si>
  <si>
    <t>2026 год</t>
  </si>
  <si>
    <t>ПРИЛОЖЕНИЕ № 2
к муниципальной программе 
Вилегодского муниципального округа Архангельской области  «Комплексное развитие сельских территорий Вилегодского муниципального округа»</t>
  </si>
  <si>
    <t>Управление инфраструктурного развития</t>
  </si>
  <si>
    <t>Администрация Вилегодского муниципального округа</t>
  </si>
  <si>
    <t>ПЕРЕЧЕНЬ
мероприятий  муниципальной программы Вилегодского муниципального округа Архангельской области
«Комплексное развитие сельских территорий Вилегодского муниципального округа»</t>
  </si>
  <si>
    <t>Проведен капитальный ремонт здания спального корпуса МБОУ «Ильинская СОШ»</t>
  </si>
  <si>
    <t>Объем финансирования, тыс. рублей</t>
  </si>
  <si>
    <t>Итого по проекту «Комплексное развитие села Никольск Вилегодского муниципального округа Архангельской области»</t>
  </si>
  <si>
    <t>Итого по проекту «Комплексное развитие села Ильинско-Подомское Вилегодского муниципального округа Архангельской области»</t>
  </si>
  <si>
    <t>Итого, в том числе</t>
  </si>
  <si>
    <t>Никольский территориальный отдел</t>
  </si>
  <si>
    <t>Ожидаемые конечные результаты реализации мероприятий</t>
  </si>
  <si>
    <t>Источники
финансирования</t>
  </si>
  <si>
    <t>Итого по муниципальной программе</t>
  </si>
  <si>
    <t xml:space="preserve">Введен 21-квартирный дом, площадью 927 кв.м. </t>
  </si>
  <si>
    <t xml:space="preserve">Проведен капитальный ремонт лыжероллерной трассы </t>
  </si>
  <si>
    <t>Построено 255,0 м автомобильной дороги местного значения, 1371,1 м водопроводных сетей, 791,7 м канализационных сетей, наружных тепловых сетей 348,1 м</t>
  </si>
  <si>
    <t>Проведен капитальный ремонт здания школы</t>
  </si>
  <si>
    <t xml:space="preserve">Оказаны услуги по широкополосному доступу к информационно-коммуникационной сети Интернет по проводным и беспроводным сетям </t>
  </si>
  <si>
    <t>Проведена ГЭ по объекту</t>
  </si>
  <si>
    <t>Вилегодский территориальный отдел</t>
  </si>
  <si>
    <t>Проведен ремонт покрытия площади и дорожного проезда, благоустроена общественная территория: проведено освещение; установлены урны и скамьи</t>
  </si>
  <si>
    <t>2. Основные направления муниципальной программы</t>
  </si>
  <si>
    <t xml:space="preserve">3.1 Улучшение жилищных условий граждан, проживающих на сельских территориях  </t>
  </si>
  <si>
    <t>3.2 Проектирование и строительство многоквартирного жилого дома по адресу: Архангельская область, Вилегодский муниципальный округ, с. Ильинско-Подомское, ул. Советская</t>
  </si>
  <si>
    <t>3.3 Проведение госэкспертизы на проектно-сметную документацию и инженерные изыскания по объекту: строительство многоквартирного жилого дома по адресу: Архангельская область, Вилегодский муниципальный округ, с. Ильинско-Подомское, ул. Советская</t>
  </si>
  <si>
    <t>4.1 Реализация проекта «Комплексное развитие села Никольск Вилегодского муниципального округа Архангельской области»</t>
  </si>
  <si>
    <t>4.1.1 Капитальный ремонт здания школы МБОУ «Никольская СОШ» по адресу: Архангельская область, Вилегодский муниципальный округ, с. Никольск, ул. Школьная, д. 13А</t>
  </si>
  <si>
    <t>4.1.2 Капитальный ремонт здания начальной школы МБОУ «Никольская СОШ» по адресу: Архангельская область, Вилегодский муниципальный округ, с. Никольск, ул. Школьная, д. 7</t>
  </si>
  <si>
    <t>4.1.3 Капитальный ремонт водопровода в с. Никольск</t>
  </si>
  <si>
    <t>4.2 Реализация проекта «Комплексное развитие села Ильинско-Подомское Вилегодского муниципального округа Архангельской области»</t>
  </si>
  <si>
    <t>4.2.1 Капитальный ремонт здания спального корпуса МБОУ «Ильинская СОШ» по адресу: Архангельская область, Вилегодский муниципальный округ, с. Ильинско-Подомское, ул. Павлина Виноградова, д.11</t>
  </si>
  <si>
    <t>4.2.2 Капитальный ремонт лыжероллерной трассы МБОУ ДО «ДЮСШ «Виледь»</t>
  </si>
  <si>
    <t>4.2.3 Капитальный ремонт стадиона МБОУ ДО «ДЮСШ «Виледь», расположенного по адресу: Архангельская область, Вилегодский муниципальный округ, с. Ильинско-Подомское, ул. Заводская, д.1А</t>
  </si>
  <si>
    <t>Введено (приобретено) 648 кв.м. жилья. Улучшены жилищные условия 12 участников</t>
  </si>
  <si>
    <t>4. ФП "Современный облик сельских территорий"</t>
  </si>
  <si>
    <t>1. ФП "Благоустройство сельских территорий"</t>
  </si>
  <si>
    <t xml:space="preserve">Примечание: 2021 год - решение Собрания депутатов от 26.05.2022 №35 </t>
  </si>
  <si>
    <t>2022 год - решение Собрания депутатов от 28.12.2022 №91</t>
  </si>
  <si>
    <t>2023 год - решение Собрания депутатов от 21.12.2022 №88</t>
  </si>
  <si>
    <t>3. ФП "Развитие жилищного строительства на сельских территориях и повышение уровня благоустройства домовладений" (социальные выплаты, строительство жилья в найм)</t>
  </si>
  <si>
    <t>проведены кадастровые работы</t>
  </si>
  <si>
    <t>выполнена работа по разработке обоснования инвестиций</t>
  </si>
  <si>
    <t>Получено положительное заключение государственной экспертизы по объекту: лыжероллерная трасса</t>
  </si>
  <si>
    <t>1.2 Благоустройство общественной территории центральной площади с. Ильинско-Подомское (площадь автобусной автостанции).</t>
  </si>
  <si>
    <t>проведен капитальный ремонт асфальто-бетонного покрытия площади перед автостанцией</t>
  </si>
  <si>
    <t>3.4.Приобретение квартир по
адресу: Архангельская
область, Вилегодский
округ, село ИльинскоПодомское</t>
  </si>
  <si>
    <t xml:space="preserve">Приобретено 9 квартир </t>
  </si>
  <si>
    <t>Итого по направлению "Благоустройство сельских территорий"</t>
  </si>
  <si>
    <t>Итого по основным направлениям программы</t>
  </si>
  <si>
    <t>Итого по направлению "Развитие жилищного строительства на сельских территориях и повышение уровня благоустройства домовладений"</t>
  </si>
  <si>
    <t>1.1 Благоустройство общественной территории центральной площади с. Вилегодск и подъездного пути</t>
  </si>
  <si>
    <t>2027 год</t>
  </si>
  <si>
    <t>2.1 Оплата прохождения экспертизы ПСД по лыжероллерной трассе</t>
  </si>
  <si>
    <t>2.2 Выполнение работ по разработке обоснования инвестиций в объект капитального строительства "Создание"под ключ"многоквартирного жилого дома по ул. Советская, с.И-Подомское, Вилегодского района, Архангельской области</t>
  </si>
  <si>
    <t>2.3 Оплата работ по корректировке проектной и рабочей документации, государственной экспертизы документации по объекту "Реконструкция канализационных очистных сооружений, с. И-Подомское, ул.Чапаева"</t>
  </si>
  <si>
    <t>2.4 Проведение кадастровых работ по земельным участкам, в отношении которых планируется установить публичный сервитут (ул. Советская, село Ильинско-Подомское)</t>
  </si>
  <si>
    <t>2.5 Обустройство объектами инженерной инфраструктуры площадки под комплексную жилищную застройку  по адресу: Архангельская область, Вилегодский район, 
село Ильинско-Подомское, ул. Советская</t>
  </si>
  <si>
    <t>2.6 Разработка ПСД на строительство и реконструкцию (модернизацию) объектов водоотведения</t>
  </si>
  <si>
    <t>2.7 Закупка услуг по передаче данных для ОМСУ и объектов культуры, подключенных в рамках мероприятий проекта "Информационная инфраструктура"</t>
  </si>
  <si>
    <t>ПРИЛОЖЕНИЕ № 1
к муниципальной программе 
Вилегодского муниципального округа Архангельской области  «Комплексное развитие сельских территорий Вилегодского муниципального округа»</t>
  </si>
  <si>
    <t>ПЕРЕЧЕНЬ
целевых показателей  муниципальной программы Вилегодского муниципального округа Архангельской области
«Комплексное развитие сельских территорий Вилегодского муниципального округа»</t>
  </si>
  <si>
    <t>Ответственный исполнитель - проектный офис Администрации Вилегодского муниципального округа</t>
  </si>
  <si>
    <t>№ п/п</t>
  </si>
  <si>
    <t>Наименование целевого  показателя</t>
  </si>
  <si>
    <t>Еденица измерения</t>
  </si>
  <si>
    <t>Значения целевых показателей</t>
  </si>
  <si>
    <t xml:space="preserve">Муниципальная программа Вилегодского муниципального округа Архангельской области «Комплексное развитие сельских территорий Вилегодского муниципального округа» </t>
  </si>
  <si>
    <t>Количество семей, прошедших по программе на улучшение жилищных условий</t>
  </si>
  <si>
    <t>ед.</t>
  </si>
  <si>
    <t>Количество благоустроенных общественных территорий</t>
  </si>
  <si>
    <t>-</t>
  </si>
  <si>
    <t>Количество участков автомобильных дорог, в отношении которой произведена реконструкция/строительство</t>
  </si>
  <si>
    <t>км</t>
  </si>
  <si>
    <t>Количество установленных объектов и услуг  улучшения связи</t>
  </si>
  <si>
    <t>Количество обустроенных площадок под комплексную жилищную застройку</t>
  </si>
  <si>
    <t>Количество спроектированных и построенных многоквартирных жилых домов</t>
  </si>
  <si>
    <t>Количество отремонтированных объектов социальной инфраструктуры</t>
  </si>
  <si>
    <t>Доля отремонтированного водопровода в общей протяженности водопровода (с. Никольск)</t>
  </si>
  <si>
    <t>%</t>
  </si>
  <si>
    <t>Количество канализационных очистных сооружений, в отношении которых произведена реконструкция</t>
  </si>
  <si>
    <t>Порядок расчета и источники информации о значениях
целевых показателей муниципальной программы</t>
  </si>
  <si>
    <t xml:space="preserve">Наименование целевых показателей  муниципальной программы </t>
  </si>
  <si>
    <t>Единица измерения</t>
  </si>
  <si>
    <t>Порядок расчета</t>
  </si>
  <si>
    <t>Источники информации</t>
  </si>
  <si>
    <t>Фактическое количество семей, предоставленным социальные выплаты на строительство (приобретение) жилья</t>
  </si>
  <si>
    <t>Журнал регистрации выдачи свидетельств о предоставлении социальных выплат на строительство (приобретение) жилья в сельской местности гражданам проживающим в сельской местности, в том числе молодым семьям, Управление образования и культуры</t>
  </si>
  <si>
    <t>Фактическое количество общественных территорий населенных пунктов, в которых проведено благоустройство</t>
  </si>
  <si>
    <t>Данные Управления инфраструктурного развития</t>
  </si>
  <si>
    <t>Протяженность автомобильной дороги, в отношении которой произведена реконструкция/строительство</t>
  </si>
  <si>
    <t xml:space="preserve">Сумма фактических протяженностей автомобильных дорог с твердым покрытием претерпевших реконструкцию  </t>
  </si>
  <si>
    <t>Количество установленных объектов улучшения связи</t>
  </si>
  <si>
    <t>Фактическое количество установленных и введенных в эксплуатацию антенно-мачтовых сооружений и базовых станций состовой связи</t>
  </si>
  <si>
    <t>Фактическое количество обустроенных объектами инженерной инфраструктуры площадок под комплексную жилищную застройку</t>
  </si>
  <si>
    <t>Фактическое количество спроектированных и построенных жилых домов</t>
  </si>
  <si>
    <t>Фактическое количество образовательных и спортивных объектов, в отношении которых произведен капитальный ремонт</t>
  </si>
  <si>
    <t>Данные Управления образования и культуры</t>
  </si>
  <si>
    <t>Произведение разницы протяженности внешних сетей водопровода и протяженности отремонтированных внешних сетей водопровода и 100</t>
  </si>
  <si>
    <t>Данные Никольского территориального отдела</t>
  </si>
  <si>
    <t>Фактическое количество канализационных очистных сооружений, в отношении которых произведена реконструкция</t>
  </si>
  <si>
    <t>Данные ГКУ АО "ГУКС"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</si>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</sst>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center" wrapText="1"/>
    </xf>
    <xf numFmtId="2" fontId="2" fillId="4" borderId="0" xfId="0" applyNumberFormat="1" applyFont="1" applyFill="1" applyAlignment="1">
      <alignment horizontal="center" vertical="center" wrapText="1"/>
    </xf>
    <xf numFmtId="2" fontId="2" fillId="5" borderId="0" xfId="0" applyNumberFormat="1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6"/>
  <sheetViews>
    <sheetView view="pageBreakPreview" zoomScale="90" zoomScaleNormal="90" zoomScaleSheetLayoutView="90" workbookViewId="0">
      <selection sqref="A1:XFD1"/>
    </sheetView>
  </sheetViews>
  <sheetFormatPr defaultColWidth="9.140625" defaultRowHeight="15.75" x14ac:dyDescent="0.25"/>
  <cols>
    <col min="1" max="1" width="6.85546875" style="13" customWidth="1"/>
    <col min="2" max="2" width="48.140625" style="13" customWidth="1"/>
    <col min="3" max="3" width="11.5703125" style="13" customWidth="1"/>
    <col min="4" max="4" width="13.140625" style="13" customWidth="1"/>
    <col min="5" max="5" width="14.5703125" style="13" customWidth="1"/>
    <col min="6" max="6" width="12.5703125" style="13" customWidth="1"/>
    <col min="7" max="7" width="14.42578125" style="13" customWidth="1"/>
    <col min="8" max="8" width="13.5703125" style="13" customWidth="1"/>
    <col min="9" max="9" width="14.85546875" style="13" customWidth="1"/>
    <col min="10" max="16384" width="9.140625" style="13"/>
  </cols>
  <sheetData>
    <row r="1" spans="1:12" ht="79.5" customHeight="1" x14ac:dyDescent="0.25">
      <c r="D1" s="14"/>
      <c r="E1" s="33" t="s">
        <v>76</v>
      </c>
      <c r="F1" s="33"/>
      <c r="G1" s="33"/>
      <c r="H1" s="33"/>
      <c r="I1" s="33"/>
      <c r="J1" s="15"/>
      <c r="K1" s="15"/>
      <c r="L1" s="15"/>
    </row>
    <row r="2" spans="1:12" ht="48.75" customHeight="1" x14ac:dyDescent="0.25">
      <c r="A2" s="34" t="s">
        <v>77</v>
      </c>
      <c r="B2" s="35"/>
      <c r="C2" s="35"/>
      <c r="D2" s="35"/>
      <c r="E2" s="35"/>
      <c r="F2" s="35"/>
      <c r="G2" s="35"/>
      <c r="H2" s="35"/>
      <c r="I2" s="35"/>
      <c r="J2" s="15"/>
      <c r="K2" s="15"/>
      <c r="L2" s="15"/>
    </row>
    <row r="3" spans="1:12" ht="19.5" customHeight="1" x14ac:dyDescent="0.25">
      <c r="A3" s="36" t="s">
        <v>78</v>
      </c>
      <c r="B3" s="37"/>
      <c r="C3" s="37"/>
      <c r="D3" s="37"/>
      <c r="E3" s="37"/>
      <c r="F3" s="37"/>
      <c r="G3" s="37"/>
      <c r="H3" s="37"/>
      <c r="I3" s="37"/>
      <c r="J3" s="15"/>
      <c r="K3" s="15"/>
      <c r="L3" s="15"/>
    </row>
    <row r="4" spans="1:12" ht="22.5" customHeight="1" x14ac:dyDescent="0.25">
      <c r="A4" s="38" t="s">
        <v>79</v>
      </c>
      <c r="B4" s="38" t="s">
        <v>80</v>
      </c>
      <c r="C4" s="38" t="s">
        <v>81</v>
      </c>
      <c r="D4" s="38" t="s">
        <v>82</v>
      </c>
      <c r="E4" s="38"/>
      <c r="F4" s="38"/>
      <c r="G4" s="38"/>
      <c r="H4" s="38"/>
      <c r="I4" s="38"/>
      <c r="J4" s="16"/>
    </row>
    <row r="5" spans="1:12" ht="37.15" customHeight="1" x14ac:dyDescent="0.25">
      <c r="A5" s="39"/>
      <c r="B5" s="38"/>
      <c r="C5" s="38"/>
      <c r="D5" s="17" t="s">
        <v>6</v>
      </c>
      <c r="E5" s="17" t="s">
        <v>7</v>
      </c>
      <c r="F5" s="17" t="s">
        <v>8</v>
      </c>
      <c r="G5" s="17" t="s">
        <v>9</v>
      </c>
      <c r="H5" s="17" t="s">
        <v>16</v>
      </c>
      <c r="I5" s="17" t="s">
        <v>68</v>
      </c>
      <c r="J5" s="16"/>
    </row>
    <row r="6" spans="1:12" ht="31.5" customHeight="1" x14ac:dyDescent="0.25">
      <c r="A6" s="40" t="s">
        <v>83</v>
      </c>
      <c r="B6" s="41"/>
      <c r="C6" s="41"/>
      <c r="D6" s="41"/>
      <c r="E6" s="41"/>
      <c r="F6" s="41"/>
      <c r="G6" s="41"/>
      <c r="H6" s="41"/>
      <c r="I6" s="42"/>
      <c r="J6" s="16"/>
    </row>
    <row r="7" spans="1:12" ht="30" x14ac:dyDescent="0.25">
      <c r="A7" s="17">
        <v>1</v>
      </c>
      <c r="B7" s="18" t="s">
        <v>84</v>
      </c>
      <c r="C7" s="17" t="s">
        <v>85</v>
      </c>
      <c r="D7" s="17">
        <v>1</v>
      </c>
      <c r="E7" s="17">
        <v>1</v>
      </c>
      <c r="F7" s="17">
        <v>2</v>
      </c>
      <c r="G7" s="17">
        <v>2</v>
      </c>
      <c r="H7" s="17">
        <v>1</v>
      </c>
      <c r="I7" s="19">
        <v>1</v>
      </c>
    </row>
    <row r="8" spans="1:12" ht="30" x14ac:dyDescent="0.25">
      <c r="A8" s="17">
        <v>2</v>
      </c>
      <c r="B8" s="18" t="s">
        <v>86</v>
      </c>
      <c r="C8" s="17" t="s">
        <v>85</v>
      </c>
      <c r="D8" s="17" t="s">
        <v>87</v>
      </c>
      <c r="E8" s="20">
        <v>1</v>
      </c>
      <c r="F8" s="20" t="s">
        <v>87</v>
      </c>
      <c r="G8" s="20" t="s">
        <v>87</v>
      </c>
      <c r="H8" s="17" t="s">
        <v>87</v>
      </c>
      <c r="I8" s="19" t="s">
        <v>87</v>
      </c>
    </row>
    <row r="9" spans="1:12" ht="47.25" customHeight="1" x14ac:dyDescent="0.25">
      <c r="A9" s="17">
        <v>3</v>
      </c>
      <c r="B9" s="18" t="s">
        <v>88</v>
      </c>
      <c r="C9" s="17" t="s">
        <v>89</v>
      </c>
      <c r="D9" s="21" t="s">
        <v>87</v>
      </c>
      <c r="E9" s="20">
        <v>1</v>
      </c>
      <c r="F9" s="20" t="s">
        <v>87</v>
      </c>
      <c r="G9" s="20" t="s">
        <v>87</v>
      </c>
      <c r="H9" s="17">
        <v>2</v>
      </c>
      <c r="I9" s="19" t="s">
        <v>87</v>
      </c>
    </row>
    <row r="10" spans="1:12" ht="29.25" customHeight="1" x14ac:dyDescent="0.25">
      <c r="A10" s="17">
        <v>4</v>
      </c>
      <c r="B10" s="18" t="s">
        <v>90</v>
      </c>
      <c r="C10" s="17" t="s">
        <v>85</v>
      </c>
      <c r="D10" s="17">
        <v>1</v>
      </c>
      <c r="E10" s="22" t="s">
        <v>87</v>
      </c>
      <c r="F10" s="22" t="s">
        <v>87</v>
      </c>
      <c r="G10" s="22" t="s">
        <v>87</v>
      </c>
      <c r="H10" s="22" t="s">
        <v>87</v>
      </c>
      <c r="I10" s="19" t="s">
        <v>87</v>
      </c>
    </row>
    <row r="11" spans="1:12" ht="30.75" customHeight="1" x14ac:dyDescent="0.25">
      <c r="A11" s="17">
        <v>5</v>
      </c>
      <c r="B11" s="18" t="s">
        <v>91</v>
      </c>
      <c r="C11" s="17" t="s">
        <v>85</v>
      </c>
      <c r="D11" s="17" t="s">
        <v>87</v>
      </c>
      <c r="E11" s="17">
        <v>1</v>
      </c>
      <c r="F11" s="17" t="s">
        <v>87</v>
      </c>
      <c r="G11" s="17" t="s">
        <v>87</v>
      </c>
      <c r="H11" s="17" t="s">
        <v>87</v>
      </c>
      <c r="I11" s="19" t="s">
        <v>87</v>
      </c>
    </row>
    <row r="12" spans="1:12" ht="33.6" customHeight="1" x14ac:dyDescent="0.25">
      <c r="A12" s="17">
        <v>6</v>
      </c>
      <c r="B12" s="18" t="s">
        <v>92</v>
      </c>
      <c r="C12" s="17" t="s">
        <v>85</v>
      </c>
      <c r="D12" s="17" t="s">
        <v>87</v>
      </c>
      <c r="E12" s="17" t="s">
        <v>87</v>
      </c>
      <c r="F12" s="17">
        <v>1</v>
      </c>
      <c r="G12" s="17" t="s">
        <v>87</v>
      </c>
      <c r="H12" s="17" t="s">
        <v>87</v>
      </c>
      <c r="I12" s="19" t="s">
        <v>87</v>
      </c>
    </row>
    <row r="13" spans="1:12" ht="37.9" customHeight="1" x14ac:dyDescent="0.25">
      <c r="A13" s="17">
        <v>7</v>
      </c>
      <c r="B13" s="18" t="s">
        <v>93</v>
      </c>
      <c r="C13" s="17" t="s">
        <v>85</v>
      </c>
      <c r="D13" s="17" t="s">
        <v>87</v>
      </c>
      <c r="E13" s="17" t="s">
        <v>87</v>
      </c>
      <c r="F13" s="17">
        <v>5</v>
      </c>
      <c r="G13" s="17" t="s">
        <v>87</v>
      </c>
      <c r="H13" s="17" t="s">
        <v>87</v>
      </c>
      <c r="I13" s="19" t="s">
        <v>87</v>
      </c>
    </row>
    <row r="14" spans="1:12" ht="30" x14ac:dyDescent="0.25">
      <c r="A14" s="17">
        <v>8</v>
      </c>
      <c r="B14" s="18" t="s">
        <v>94</v>
      </c>
      <c r="C14" s="17" t="s">
        <v>95</v>
      </c>
      <c r="D14" s="17" t="s">
        <v>87</v>
      </c>
      <c r="E14" s="23" t="s">
        <v>87</v>
      </c>
      <c r="F14" s="17">
        <v>100</v>
      </c>
      <c r="G14" s="17" t="s">
        <v>87</v>
      </c>
      <c r="H14" s="17" t="s">
        <v>87</v>
      </c>
      <c r="I14" s="19" t="s">
        <v>87</v>
      </c>
    </row>
    <row r="15" spans="1:12" ht="45" x14ac:dyDescent="0.25">
      <c r="A15" s="17">
        <v>9</v>
      </c>
      <c r="B15" s="18" t="s">
        <v>96</v>
      </c>
      <c r="C15" s="17" t="s">
        <v>85</v>
      </c>
      <c r="D15" s="17" t="s">
        <v>87</v>
      </c>
      <c r="E15" s="17">
        <v>1</v>
      </c>
      <c r="F15" s="17" t="s">
        <v>87</v>
      </c>
      <c r="G15" s="17" t="s">
        <v>87</v>
      </c>
      <c r="H15" s="17" t="s">
        <v>87</v>
      </c>
      <c r="I15" s="19" t="s">
        <v>87</v>
      </c>
    </row>
    <row r="16" spans="1:12" ht="31.5" customHeight="1" x14ac:dyDescent="0.25">
      <c r="A16" s="43" t="s">
        <v>97</v>
      </c>
      <c r="B16" s="44"/>
      <c r="C16" s="44"/>
      <c r="D16" s="44"/>
      <c r="E16" s="44"/>
      <c r="F16" s="44"/>
      <c r="G16" s="44"/>
      <c r="H16" s="44"/>
      <c r="I16" s="44"/>
    </row>
    <row r="17" spans="1:9" ht="30" x14ac:dyDescent="0.25">
      <c r="A17" s="17" t="s">
        <v>79</v>
      </c>
      <c r="B17" s="17" t="s">
        <v>98</v>
      </c>
      <c r="C17" s="17" t="s">
        <v>99</v>
      </c>
      <c r="D17" s="38" t="s">
        <v>100</v>
      </c>
      <c r="E17" s="39"/>
      <c r="F17" s="39"/>
      <c r="G17" s="38" t="s">
        <v>101</v>
      </c>
      <c r="H17" s="39"/>
      <c r="I17" s="39"/>
    </row>
    <row r="18" spans="1:9" ht="93.75" customHeight="1" x14ac:dyDescent="0.25">
      <c r="A18" s="17">
        <v>1</v>
      </c>
      <c r="B18" s="18" t="s">
        <v>84</v>
      </c>
      <c r="C18" s="20" t="s">
        <v>85</v>
      </c>
      <c r="D18" s="40" t="s">
        <v>102</v>
      </c>
      <c r="E18" s="41"/>
      <c r="F18" s="42"/>
      <c r="G18" s="40" t="s">
        <v>103</v>
      </c>
      <c r="H18" s="41"/>
      <c r="I18" s="42"/>
    </row>
    <row r="19" spans="1:9" ht="48.75" customHeight="1" x14ac:dyDescent="0.25">
      <c r="A19" s="17">
        <v>2</v>
      </c>
      <c r="B19" s="18" t="s">
        <v>86</v>
      </c>
      <c r="C19" s="20" t="s">
        <v>85</v>
      </c>
      <c r="D19" s="40" t="s">
        <v>104</v>
      </c>
      <c r="E19" s="45"/>
      <c r="F19" s="46"/>
      <c r="G19" s="40" t="s">
        <v>105</v>
      </c>
      <c r="H19" s="45"/>
      <c r="I19" s="46"/>
    </row>
    <row r="20" spans="1:9" ht="45.75" customHeight="1" x14ac:dyDescent="0.25">
      <c r="A20" s="17">
        <v>3</v>
      </c>
      <c r="B20" s="18" t="s">
        <v>106</v>
      </c>
      <c r="C20" s="20" t="s">
        <v>89</v>
      </c>
      <c r="D20" s="40" t="s">
        <v>107</v>
      </c>
      <c r="E20" s="45"/>
      <c r="F20" s="46"/>
      <c r="G20" s="40" t="s">
        <v>105</v>
      </c>
      <c r="H20" s="45"/>
      <c r="I20" s="46"/>
    </row>
    <row r="21" spans="1:9" ht="61.5" customHeight="1" x14ac:dyDescent="0.25">
      <c r="A21" s="17">
        <v>4</v>
      </c>
      <c r="B21" s="18" t="s">
        <v>108</v>
      </c>
      <c r="C21" s="20" t="s">
        <v>85</v>
      </c>
      <c r="D21" s="40" t="s">
        <v>109</v>
      </c>
      <c r="E21" s="45"/>
      <c r="F21" s="46"/>
      <c r="G21" s="40" t="s">
        <v>105</v>
      </c>
      <c r="H21" s="45"/>
      <c r="I21" s="46"/>
    </row>
    <row r="22" spans="1:9" ht="62.25" customHeight="1" x14ac:dyDescent="0.25">
      <c r="A22" s="17">
        <v>5</v>
      </c>
      <c r="B22" s="18" t="s">
        <v>91</v>
      </c>
      <c r="C22" s="20" t="s">
        <v>85</v>
      </c>
      <c r="D22" s="40" t="s">
        <v>110</v>
      </c>
      <c r="E22" s="45"/>
      <c r="F22" s="46"/>
      <c r="G22" s="40" t="s">
        <v>105</v>
      </c>
      <c r="H22" s="45"/>
      <c r="I22" s="46"/>
    </row>
    <row r="23" spans="1:9" ht="31.5" customHeight="1" x14ac:dyDescent="0.25">
      <c r="A23" s="17">
        <v>6</v>
      </c>
      <c r="B23" s="18" t="s">
        <v>92</v>
      </c>
      <c r="C23" s="20" t="s">
        <v>85</v>
      </c>
      <c r="D23" s="40" t="s">
        <v>111</v>
      </c>
      <c r="E23" s="45"/>
      <c r="F23" s="46"/>
      <c r="G23" s="40" t="s">
        <v>105</v>
      </c>
      <c r="H23" s="45"/>
      <c r="I23" s="46"/>
    </row>
    <row r="24" spans="1:9" ht="48.75" customHeight="1" x14ac:dyDescent="0.25">
      <c r="A24" s="17">
        <v>7</v>
      </c>
      <c r="B24" s="18" t="s">
        <v>93</v>
      </c>
      <c r="C24" s="20" t="s">
        <v>85</v>
      </c>
      <c r="D24" s="40" t="s">
        <v>112</v>
      </c>
      <c r="E24" s="45"/>
      <c r="F24" s="46"/>
      <c r="G24" s="40" t="s">
        <v>113</v>
      </c>
      <c r="H24" s="41"/>
      <c r="I24" s="42"/>
    </row>
    <row r="25" spans="1:9" ht="60.75" customHeight="1" x14ac:dyDescent="0.25">
      <c r="A25" s="17">
        <v>8</v>
      </c>
      <c r="B25" s="18" t="s">
        <v>94</v>
      </c>
      <c r="C25" s="17" t="s">
        <v>95</v>
      </c>
      <c r="D25" s="40" t="s">
        <v>114</v>
      </c>
      <c r="E25" s="45"/>
      <c r="F25" s="46"/>
      <c r="G25" s="40" t="s">
        <v>115</v>
      </c>
      <c r="H25" s="45"/>
      <c r="I25" s="46"/>
    </row>
    <row r="26" spans="1:9" ht="64.5" customHeight="1" x14ac:dyDescent="0.25">
      <c r="A26" s="19">
        <v>9</v>
      </c>
      <c r="B26" s="18" t="s">
        <v>96</v>
      </c>
      <c r="C26" s="19" t="s">
        <v>85</v>
      </c>
      <c r="D26" s="47" t="s">
        <v>116</v>
      </c>
      <c r="E26" s="39"/>
      <c r="F26" s="39"/>
      <c r="G26" s="47" t="s">
        <v>117</v>
      </c>
      <c r="H26" s="39"/>
      <c r="I26" s="39"/>
    </row>
  </sheetData>
  <mergeCells count="29">
    <mergeCell ref="D25:F25"/>
    <mergeCell ref="G25:I25"/>
    <mergeCell ref="D26:F26"/>
    <mergeCell ref="G26:I26"/>
    <mergeCell ref="D22:F22"/>
    <mergeCell ref="G22:I22"/>
    <mergeCell ref="D23:F23"/>
    <mergeCell ref="G23:I23"/>
    <mergeCell ref="D24:F24"/>
    <mergeCell ref="G24:I24"/>
    <mergeCell ref="D19:F19"/>
    <mergeCell ref="G19:I19"/>
    <mergeCell ref="D20:F20"/>
    <mergeCell ref="G20:I20"/>
    <mergeCell ref="D21:F21"/>
    <mergeCell ref="G21:I21"/>
    <mergeCell ref="A6:I6"/>
    <mergeCell ref="A16:I16"/>
    <mergeCell ref="D17:F17"/>
    <mergeCell ref="G17:I17"/>
    <mergeCell ref="D18:F18"/>
    <mergeCell ref="G18:I18"/>
    <mergeCell ref="E1:I1"/>
    <mergeCell ref="A2:I2"/>
    <mergeCell ref="A3:I3"/>
    <mergeCell ref="A4:A5"/>
    <mergeCell ref="B4:B5"/>
    <mergeCell ref="C4:C5"/>
    <mergeCell ref="D4:I4"/>
  </mergeCells>
  <printOptions horizontalCentered="1"/>
  <pageMargins left="0.25" right="0.25" top="0.75" bottom="0.75" header="0.3" footer="0.3"/>
  <pageSetup paperSize="9" scale="66" orientation="portrait" r:id="rId1"/>
  <rowBreaks count="1" manualBreakCount="1">
    <brk id="1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50"/>
  <sheetViews>
    <sheetView tabSelected="1" view="pageBreakPreview" zoomScale="90" zoomScaleNormal="96" zoomScaleSheetLayoutView="90" workbookViewId="0">
      <pane ySplit="4" topLeftCell="A5" activePane="bottomLeft" state="frozen"/>
      <selection pane="bottomLeft" activeCell="H5" sqref="H5"/>
    </sheetView>
  </sheetViews>
  <sheetFormatPr defaultColWidth="9.140625" defaultRowHeight="15.75" x14ac:dyDescent="0.25"/>
  <cols>
    <col min="1" max="1" width="31.5703125" style="2" customWidth="1"/>
    <col min="2" max="2" width="22" style="2" customWidth="1"/>
    <col min="3" max="3" width="18.5703125" style="2" customWidth="1"/>
    <col min="4" max="4" width="13.5703125" style="2" customWidth="1"/>
    <col min="5" max="5" width="15.140625" style="1" customWidth="1"/>
    <col min="6" max="6" width="13" style="2" customWidth="1"/>
    <col min="7" max="8" width="15" style="2" customWidth="1"/>
    <col min="9" max="9" width="11.42578125" style="2" customWidth="1"/>
    <col min="10" max="10" width="12" style="2" customWidth="1"/>
    <col min="11" max="11" width="28" style="2" customWidth="1"/>
    <col min="12" max="15" width="10.7109375" style="2" bestFit="1" customWidth="1"/>
    <col min="16" max="16384" width="9.140625" style="2"/>
  </cols>
  <sheetData>
    <row r="1" spans="1:12" ht="66.75" customHeight="1" x14ac:dyDescent="0.25">
      <c r="A1" s="7"/>
      <c r="B1" s="7"/>
      <c r="C1" s="7"/>
      <c r="D1" s="7"/>
      <c r="F1" s="8"/>
      <c r="G1" s="109" t="s">
        <v>17</v>
      </c>
      <c r="H1" s="110"/>
      <c r="I1" s="110"/>
      <c r="J1" s="110"/>
      <c r="K1" s="110"/>
    </row>
    <row r="2" spans="1:12" ht="54.75" customHeight="1" x14ac:dyDescent="0.25">
      <c r="A2" s="111" t="s">
        <v>20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2" ht="37.5" customHeight="1" x14ac:dyDescent="0.25">
      <c r="A3" s="52" t="s">
        <v>11</v>
      </c>
      <c r="B3" s="52" t="s">
        <v>10</v>
      </c>
      <c r="C3" s="52" t="s">
        <v>28</v>
      </c>
      <c r="D3" s="52" t="s">
        <v>22</v>
      </c>
      <c r="E3" s="52"/>
      <c r="F3" s="52"/>
      <c r="G3" s="52"/>
      <c r="H3" s="52"/>
      <c r="I3" s="52"/>
      <c r="J3" s="52"/>
      <c r="K3" s="52" t="s">
        <v>27</v>
      </c>
    </row>
    <row r="4" spans="1:12" x14ac:dyDescent="0.25">
      <c r="A4" s="52"/>
      <c r="B4" s="52"/>
      <c r="C4" s="52"/>
      <c r="D4" s="24" t="s">
        <v>0</v>
      </c>
      <c r="E4" s="24" t="s">
        <v>6</v>
      </c>
      <c r="F4" s="24" t="s">
        <v>7</v>
      </c>
      <c r="G4" s="24" t="s">
        <v>8</v>
      </c>
      <c r="H4" s="24" t="s">
        <v>9</v>
      </c>
      <c r="I4" s="24" t="s">
        <v>16</v>
      </c>
      <c r="J4" s="24" t="s">
        <v>68</v>
      </c>
      <c r="K4" s="52"/>
    </row>
    <row r="5" spans="1:12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</row>
    <row r="6" spans="1:12" x14ac:dyDescent="0.25">
      <c r="A6" s="97" t="s">
        <v>52</v>
      </c>
      <c r="B6" s="87"/>
      <c r="C6" s="87"/>
      <c r="D6" s="87"/>
      <c r="E6" s="87"/>
      <c r="F6" s="87"/>
      <c r="G6" s="87"/>
      <c r="H6" s="87"/>
      <c r="I6" s="87"/>
      <c r="J6" s="87"/>
      <c r="K6" s="88"/>
    </row>
    <row r="7" spans="1:12" ht="28.5" x14ac:dyDescent="0.25">
      <c r="A7" s="98" t="s">
        <v>67</v>
      </c>
      <c r="B7" s="49" t="s">
        <v>36</v>
      </c>
      <c r="C7" s="28" t="s">
        <v>25</v>
      </c>
      <c r="D7" s="29">
        <f t="shared" ref="D7:D21" si="0">E7+F7+G7+H7+I7+J7</f>
        <v>2253.5</v>
      </c>
      <c r="E7" s="29">
        <f t="shared" ref="E7:J7" si="1">E8+E9+E10+E11</f>
        <v>0</v>
      </c>
      <c r="F7" s="29">
        <f t="shared" si="1"/>
        <v>2253.5</v>
      </c>
      <c r="G7" s="29">
        <f t="shared" si="1"/>
        <v>0</v>
      </c>
      <c r="H7" s="29">
        <f t="shared" si="1"/>
        <v>0</v>
      </c>
      <c r="I7" s="29">
        <f t="shared" si="1"/>
        <v>0</v>
      </c>
      <c r="J7" s="29">
        <f t="shared" si="1"/>
        <v>0</v>
      </c>
      <c r="K7" s="100" t="s">
        <v>37</v>
      </c>
    </row>
    <row r="8" spans="1:12" ht="30" x14ac:dyDescent="0.25">
      <c r="A8" s="99"/>
      <c r="B8" s="49"/>
      <c r="C8" s="25" t="s">
        <v>1</v>
      </c>
      <c r="D8" s="29">
        <f t="shared" si="0"/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01"/>
    </row>
    <row r="9" spans="1:12" x14ac:dyDescent="0.25">
      <c r="A9" s="99"/>
      <c r="B9" s="49"/>
      <c r="C9" s="25" t="s">
        <v>2</v>
      </c>
      <c r="D9" s="29">
        <f t="shared" si="0"/>
        <v>2113.5</v>
      </c>
      <c r="E9" s="11">
        <v>0</v>
      </c>
      <c r="F9" s="11">
        <v>2113.5</v>
      </c>
      <c r="G9" s="11">
        <v>0</v>
      </c>
      <c r="H9" s="11">
        <v>0</v>
      </c>
      <c r="I9" s="11">
        <v>0</v>
      </c>
      <c r="J9" s="11">
        <v>0</v>
      </c>
      <c r="K9" s="101"/>
    </row>
    <row r="10" spans="1:12" x14ac:dyDescent="0.25">
      <c r="A10" s="99"/>
      <c r="B10" s="49"/>
      <c r="C10" s="25" t="s">
        <v>3</v>
      </c>
      <c r="D10" s="29">
        <f t="shared" si="0"/>
        <v>140</v>
      </c>
      <c r="E10" s="11">
        <v>0</v>
      </c>
      <c r="F10" s="11">
        <v>140</v>
      </c>
      <c r="G10" s="11">
        <v>0</v>
      </c>
      <c r="H10" s="11">
        <v>0</v>
      </c>
      <c r="I10" s="11">
        <v>0</v>
      </c>
      <c r="J10" s="11">
        <v>0</v>
      </c>
      <c r="K10" s="101"/>
    </row>
    <row r="11" spans="1:12" ht="30" x14ac:dyDescent="0.25">
      <c r="A11" s="99"/>
      <c r="B11" s="49"/>
      <c r="C11" s="25" t="s">
        <v>4</v>
      </c>
      <c r="D11" s="29">
        <f t="shared" si="0"/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01"/>
    </row>
    <row r="12" spans="1:12" ht="28.5" x14ac:dyDescent="0.25">
      <c r="A12" s="102" t="s">
        <v>60</v>
      </c>
      <c r="B12" s="49" t="s">
        <v>18</v>
      </c>
      <c r="C12" s="28" t="s">
        <v>25</v>
      </c>
      <c r="D12" s="29">
        <f t="shared" si="0"/>
        <v>4285.7000000000007</v>
      </c>
      <c r="E12" s="11">
        <f t="shared" ref="E12:J12" si="2">E13+E14+E15+E16</f>
        <v>0</v>
      </c>
      <c r="F12" s="11">
        <f t="shared" si="2"/>
        <v>0</v>
      </c>
      <c r="G12" s="11">
        <f t="shared" si="2"/>
        <v>4285.7000000000007</v>
      </c>
      <c r="H12" s="11">
        <f t="shared" si="2"/>
        <v>0</v>
      </c>
      <c r="I12" s="11">
        <f t="shared" si="2"/>
        <v>0</v>
      </c>
      <c r="J12" s="11">
        <f t="shared" si="2"/>
        <v>0</v>
      </c>
      <c r="K12" s="105" t="s">
        <v>61</v>
      </c>
      <c r="L12" s="2" t="s">
        <v>118</v>
      </c>
    </row>
    <row r="13" spans="1:12" ht="30" x14ac:dyDescent="0.25">
      <c r="A13" s="103"/>
      <c r="B13" s="104"/>
      <c r="C13" s="25" t="s">
        <v>1</v>
      </c>
      <c r="D13" s="29">
        <f t="shared" si="0"/>
        <v>1959.4</v>
      </c>
      <c r="E13" s="11">
        <v>0</v>
      </c>
      <c r="F13" s="11">
        <v>0</v>
      </c>
      <c r="G13" s="11">
        <v>1959.4</v>
      </c>
      <c r="H13" s="11">
        <v>0</v>
      </c>
      <c r="I13" s="11">
        <v>0</v>
      </c>
      <c r="J13" s="11">
        <v>0</v>
      </c>
      <c r="K13" s="105"/>
    </row>
    <row r="14" spans="1:12" x14ac:dyDescent="0.25">
      <c r="A14" s="103"/>
      <c r="B14" s="104"/>
      <c r="C14" s="25" t="s">
        <v>2</v>
      </c>
      <c r="D14" s="29">
        <f t="shared" si="0"/>
        <v>40</v>
      </c>
      <c r="E14" s="11">
        <v>0</v>
      </c>
      <c r="F14" s="11">
        <v>0</v>
      </c>
      <c r="G14" s="11">
        <v>40</v>
      </c>
      <c r="H14" s="11">
        <v>0</v>
      </c>
      <c r="I14" s="11">
        <v>0</v>
      </c>
      <c r="J14" s="11">
        <v>0</v>
      </c>
      <c r="K14" s="105"/>
    </row>
    <row r="15" spans="1:12" x14ac:dyDescent="0.25">
      <c r="A15" s="103"/>
      <c r="B15" s="104"/>
      <c r="C15" s="25" t="s">
        <v>3</v>
      </c>
      <c r="D15" s="29">
        <f t="shared" si="0"/>
        <v>2286.3000000000002</v>
      </c>
      <c r="E15" s="11">
        <v>0</v>
      </c>
      <c r="F15" s="11">
        <v>0</v>
      </c>
      <c r="G15" s="11">
        <v>2286.3000000000002</v>
      </c>
      <c r="H15" s="11">
        <v>0</v>
      </c>
      <c r="I15" s="11">
        <v>0</v>
      </c>
      <c r="J15" s="11">
        <v>0</v>
      </c>
      <c r="K15" s="105"/>
    </row>
    <row r="16" spans="1:12" ht="30" x14ac:dyDescent="0.25">
      <c r="A16" s="103"/>
      <c r="B16" s="104"/>
      <c r="C16" s="25" t="s">
        <v>4</v>
      </c>
      <c r="D16" s="29">
        <f t="shared" si="0"/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05"/>
    </row>
    <row r="17" spans="1:11" ht="28.5" x14ac:dyDescent="0.25">
      <c r="A17" s="59" t="s">
        <v>64</v>
      </c>
      <c r="B17" s="60"/>
      <c r="C17" s="28" t="s">
        <v>25</v>
      </c>
      <c r="D17" s="31">
        <f t="shared" si="0"/>
        <v>6539.2000000000007</v>
      </c>
      <c r="E17" s="32">
        <f t="shared" ref="E17:J17" si="3">E18+E19+E20+E21</f>
        <v>0</v>
      </c>
      <c r="F17" s="32">
        <f t="shared" si="3"/>
        <v>2253.5</v>
      </c>
      <c r="G17" s="32">
        <f t="shared" si="3"/>
        <v>4285.7000000000007</v>
      </c>
      <c r="H17" s="32">
        <f t="shared" si="3"/>
        <v>0</v>
      </c>
      <c r="I17" s="32">
        <f t="shared" si="3"/>
        <v>0</v>
      </c>
      <c r="J17" s="32">
        <f t="shared" si="3"/>
        <v>0</v>
      </c>
      <c r="K17" s="106"/>
    </row>
    <row r="18" spans="1:11" ht="30" x14ac:dyDescent="0.25">
      <c r="A18" s="61"/>
      <c r="B18" s="62"/>
      <c r="C18" s="25" t="s">
        <v>1</v>
      </c>
      <c r="D18" s="31">
        <f t="shared" si="0"/>
        <v>1959.4</v>
      </c>
      <c r="E18" s="11">
        <f t="shared" ref="E18:J21" si="4">E8+E13</f>
        <v>0</v>
      </c>
      <c r="F18" s="11">
        <f t="shared" si="4"/>
        <v>0</v>
      </c>
      <c r="G18" s="11">
        <f t="shared" si="4"/>
        <v>1959.4</v>
      </c>
      <c r="H18" s="11">
        <f t="shared" si="4"/>
        <v>0</v>
      </c>
      <c r="I18" s="11">
        <f t="shared" si="4"/>
        <v>0</v>
      </c>
      <c r="J18" s="11">
        <f t="shared" si="4"/>
        <v>0</v>
      </c>
      <c r="K18" s="107"/>
    </row>
    <row r="19" spans="1:11" x14ac:dyDescent="0.25">
      <c r="A19" s="61"/>
      <c r="B19" s="62"/>
      <c r="C19" s="25" t="s">
        <v>2</v>
      </c>
      <c r="D19" s="31">
        <f t="shared" si="0"/>
        <v>2153.5</v>
      </c>
      <c r="E19" s="11">
        <f t="shared" si="4"/>
        <v>0</v>
      </c>
      <c r="F19" s="11">
        <f t="shared" si="4"/>
        <v>2113.5</v>
      </c>
      <c r="G19" s="11">
        <f t="shared" si="4"/>
        <v>40</v>
      </c>
      <c r="H19" s="11">
        <f t="shared" si="4"/>
        <v>0</v>
      </c>
      <c r="I19" s="11">
        <f t="shared" si="4"/>
        <v>0</v>
      </c>
      <c r="J19" s="11">
        <f t="shared" si="4"/>
        <v>0</v>
      </c>
      <c r="K19" s="107"/>
    </row>
    <row r="20" spans="1:11" x14ac:dyDescent="0.25">
      <c r="A20" s="61"/>
      <c r="B20" s="62"/>
      <c r="C20" s="25" t="s">
        <v>3</v>
      </c>
      <c r="D20" s="31">
        <f t="shared" si="0"/>
        <v>2426.3000000000002</v>
      </c>
      <c r="E20" s="11">
        <f t="shared" si="4"/>
        <v>0</v>
      </c>
      <c r="F20" s="11">
        <f t="shared" si="4"/>
        <v>140</v>
      </c>
      <c r="G20" s="11">
        <f t="shared" si="4"/>
        <v>2286.3000000000002</v>
      </c>
      <c r="H20" s="11">
        <f t="shared" si="4"/>
        <v>0</v>
      </c>
      <c r="I20" s="11">
        <f t="shared" si="4"/>
        <v>0</v>
      </c>
      <c r="J20" s="11">
        <f t="shared" si="4"/>
        <v>0</v>
      </c>
      <c r="K20" s="107"/>
    </row>
    <row r="21" spans="1:11" ht="30" x14ac:dyDescent="0.25">
      <c r="A21" s="63"/>
      <c r="B21" s="64"/>
      <c r="C21" s="25" t="s">
        <v>4</v>
      </c>
      <c r="D21" s="31">
        <f t="shared" si="0"/>
        <v>0</v>
      </c>
      <c r="E21" s="11">
        <f t="shared" si="4"/>
        <v>0</v>
      </c>
      <c r="F21" s="11">
        <f t="shared" si="4"/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08"/>
    </row>
    <row r="22" spans="1:11" x14ac:dyDescent="0.25">
      <c r="A22" s="96" t="s">
        <v>38</v>
      </c>
      <c r="B22" s="87"/>
      <c r="C22" s="87"/>
      <c r="D22" s="87"/>
      <c r="E22" s="87"/>
      <c r="F22" s="87"/>
      <c r="G22" s="87"/>
      <c r="H22" s="87"/>
      <c r="I22" s="87"/>
      <c r="J22" s="87"/>
      <c r="K22" s="88"/>
    </row>
    <row r="23" spans="1:11" s="1" customFormat="1" ht="28.5" x14ac:dyDescent="0.25">
      <c r="A23" s="51" t="s">
        <v>69</v>
      </c>
      <c r="B23" s="52" t="s">
        <v>18</v>
      </c>
      <c r="C23" s="27" t="s">
        <v>25</v>
      </c>
      <c r="D23" s="29">
        <f>E23+F23+G23+H23+I23+J23</f>
        <v>20</v>
      </c>
      <c r="E23" s="11">
        <f>E24+E25+E26+E27</f>
        <v>0</v>
      </c>
      <c r="F23" s="11">
        <f t="shared" ref="F23:J23" si="5">F24+F25+F26+F27</f>
        <v>20</v>
      </c>
      <c r="G23" s="11">
        <f t="shared" si="5"/>
        <v>0</v>
      </c>
      <c r="H23" s="11">
        <f t="shared" si="5"/>
        <v>0</v>
      </c>
      <c r="I23" s="11">
        <f t="shared" si="5"/>
        <v>0</v>
      </c>
      <c r="J23" s="11">
        <f t="shared" si="5"/>
        <v>0</v>
      </c>
      <c r="K23" s="52" t="s">
        <v>59</v>
      </c>
    </row>
    <row r="24" spans="1:11" s="1" customFormat="1" ht="30" x14ac:dyDescent="0.25">
      <c r="A24" s="51"/>
      <c r="B24" s="52"/>
      <c r="C24" s="24" t="s">
        <v>1</v>
      </c>
      <c r="D24" s="29">
        <f t="shared" ref="D24:D52" si="6">E24+F24+G24+H24+I24+J24</f>
        <v>0</v>
      </c>
      <c r="E24" s="11">
        <v>0</v>
      </c>
      <c r="F24" s="11">
        <f>G24+H24+I24+K24+L24+M24</f>
        <v>0</v>
      </c>
      <c r="G24" s="11">
        <v>0</v>
      </c>
      <c r="H24" s="11">
        <v>0</v>
      </c>
      <c r="I24" s="11">
        <v>0</v>
      </c>
      <c r="J24" s="11">
        <v>0</v>
      </c>
      <c r="K24" s="52"/>
    </row>
    <row r="25" spans="1:11" s="1" customFormat="1" x14ac:dyDescent="0.25">
      <c r="A25" s="51"/>
      <c r="B25" s="52"/>
      <c r="C25" s="24" t="s">
        <v>2</v>
      </c>
      <c r="D25" s="29">
        <f t="shared" si="6"/>
        <v>0</v>
      </c>
      <c r="E25" s="11">
        <v>0</v>
      </c>
      <c r="F25" s="11">
        <f>G25+H25+I25+K25+L25+M25</f>
        <v>0</v>
      </c>
      <c r="G25" s="11">
        <v>0</v>
      </c>
      <c r="H25" s="11">
        <v>0</v>
      </c>
      <c r="I25" s="11">
        <v>0</v>
      </c>
      <c r="J25" s="11">
        <v>0</v>
      </c>
      <c r="K25" s="52"/>
    </row>
    <row r="26" spans="1:11" s="1" customFormat="1" x14ac:dyDescent="0.25">
      <c r="A26" s="51"/>
      <c r="B26" s="52"/>
      <c r="C26" s="24" t="s">
        <v>3</v>
      </c>
      <c r="D26" s="29">
        <f t="shared" si="6"/>
        <v>20</v>
      </c>
      <c r="E26" s="11">
        <v>0</v>
      </c>
      <c r="F26" s="11">
        <v>20</v>
      </c>
      <c r="G26" s="11">
        <v>0</v>
      </c>
      <c r="H26" s="11">
        <v>0</v>
      </c>
      <c r="I26" s="11">
        <v>0</v>
      </c>
      <c r="J26" s="11">
        <v>0</v>
      </c>
      <c r="K26" s="52"/>
    </row>
    <row r="27" spans="1:11" s="1" customFormat="1" ht="30" x14ac:dyDescent="0.25">
      <c r="A27" s="51"/>
      <c r="B27" s="52"/>
      <c r="C27" s="24" t="s">
        <v>4</v>
      </c>
      <c r="D27" s="29">
        <f>E27+F27+G27+H27+I27+J27</f>
        <v>0</v>
      </c>
      <c r="E27" s="11">
        <v>0</v>
      </c>
      <c r="F27" s="11">
        <f>G27+H27+I27+K27+L27+M27</f>
        <v>0</v>
      </c>
      <c r="G27" s="11">
        <v>0</v>
      </c>
      <c r="H27" s="11">
        <v>0</v>
      </c>
      <c r="I27" s="11">
        <v>0</v>
      </c>
      <c r="J27" s="11">
        <v>0</v>
      </c>
      <c r="K27" s="52"/>
    </row>
    <row r="28" spans="1:11" s="1" customFormat="1" ht="28.5" x14ac:dyDescent="0.25">
      <c r="A28" s="51" t="s">
        <v>70</v>
      </c>
      <c r="B28" s="52" t="s">
        <v>18</v>
      </c>
      <c r="C28" s="27" t="s">
        <v>25</v>
      </c>
      <c r="D28" s="29">
        <f t="shared" si="6"/>
        <v>796.2</v>
      </c>
      <c r="E28" s="11">
        <f t="shared" ref="E28:F28" si="7">E29+E30+E31+E32</f>
        <v>0</v>
      </c>
      <c r="F28" s="11">
        <f t="shared" si="7"/>
        <v>796.2</v>
      </c>
      <c r="G28" s="11">
        <f>G29+G30+G31+G32</f>
        <v>0</v>
      </c>
      <c r="H28" s="11">
        <f>H29+H30+H31+H32</f>
        <v>0</v>
      </c>
      <c r="I28" s="11">
        <f>I29+I30+I31+I32</f>
        <v>0</v>
      </c>
      <c r="J28" s="11">
        <f>J29+J30+J31+J32</f>
        <v>0</v>
      </c>
      <c r="K28" s="52" t="s">
        <v>58</v>
      </c>
    </row>
    <row r="29" spans="1:11" s="1" customFormat="1" ht="30" x14ac:dyDescent="0.25">
      <c r="A29" s="51"/>
      <c r="B29" s="52"/>
      <c r="C29" s="24" t="s">
        <v>1</v>
      </c>
      <c r="D29" s="29">
        <f t="shared" si="6"/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52"/>
    </row>
    <row r="30" spans="1:11" s="1" customFormat="1" x14ac:dyDescent="0.25">
      <c r="A30" s="51"/>
      <c r="B30" s="52"/>
      <c r="C30" s="24" t="s">
        <v>2</v>
      </c>
      <c r="D30" s="29">
        <f t="shared" si="6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52"/>
    </row>
    <row r="31" spans="1:11" s="1" customFormat="1" x14ac:dyDescent="0.25">
      <c r="A31" s="51"/>
      <c r="B31" s="52"/>
      <c r="C31" s="24" t="s">
        <v>3</v>
      </c>
      <c r="D31" s="29">
        <f t="shared" si="6"/>
        <v>796.2</v>
      </c>
      <c r="E31" s="11">
        <v>0</v>
      </c>
      <c r="F31" s="11">
        <v>796.2</v>
      </c>
      <c r="G31" s="11">
        <v>0</v>
      </c>
      <c r="H31" s="11">
        <v>0</v>
      </c>
      <c r="I31" s="11">
        <v>0</v>
      </c>
      <c r="J31" s="11">
        <v>0</v>
      </c>
      <c r="K31" s="52"/>
    </row>
    <row r="32" spans="1:11" s="1" customFormat="1" ht="30" x14ac:dyDescent="0.25">
      <c r="A32" s="51"/>
      <c r="B32" s="52"/>
      <c r="C32" s="24" t="s">
        <v>4</v>
      </c>
      <c r="D32" s="29">
        <f t="shared" si="6"/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52"/>
    </row>
    <row r="33" spans="1:12" s="1" customFormat="1" ht="28.5" x14ac:dyDescent="0.25">
      <c r="A33" s="93" t="s">
        <v>71</v>
      </c>
      <c r="B33" s="52" t="s">
        <v>18</v>
      </c>
      <c r="C33" s="27" t="s">
        <v>25</v>
      </c>
      <c r="D33" s="29">
        <f t="shared" si="6"/>
        <v>158.4</v>
      </c>
      <c r="E33" s="11">
        <f>E34+E35+E36+E37</f>
        <v>0</v>
      </c>
      <c r="F33" s="11">
        <f t="shared" ref="F33:J33" si="8">F34+F35+F36+F37</f>
        <v>158.4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52" t="s">
        <v>15</v>
      </c>
    </row>
    <row r="34" spans="1:12" s="1" customFormat="1" ht="30" x14ac:dyDescent="0.25">
      <c r="A34" s="94"/>
      <c r="B34" s="52"/>
      <c r="C34" s="24" t="s">
        <v>1</v>
      </c>
      <c r="D34" s="29">
        <f t="shared" si="6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52"/>
    </row>
    <row r="35" spans="1:12" s="1" customFormat="1" x14ac:dyDescent="0.25">
      <c r="A35" s="94"/>
      <c r="B35" s="52"/>
      <c r="C35" s="24" t="s">
        <v>2</v>
      </c>
      <c r="D35" s="29">
        <f t="shared" si="6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52"/>
    </row>
    <row r="36" spans="1:12" s="1" customFormat="1" x14ac:dyDescent="0.25">
      <c r="A36" s="94"/>
      <c r="B36" s="52"/>
      <c r="C36" s="24" t="s">
        <v>3</v>
      </c>
      <c r="D36" s="29">
        <f t="shared" si="6"/>
        <v>158.4</v>
      </c>
      <c r="E36" s="11">
        <v>0</v>
      </c>
      <c r="F36" s="11">
        <v>158.4</v>
      </c>
      <c r="G36" s="11">
        <v>0</v>
      </c>
      <c r="H36" s="11">
        <v>0</v>
      </c>
      <c r="I36" s="11">
        <v>0</v>
      </c>
      <c r="J36" s="11">
        <v>0</v>
      </c>
      <c r="K36" s="52"/>
    </row>
    <row r="37" spans="1:12" s="1" customFormat="1" ht="30" x14ac:dyDescent="0.25">
      <c r="A37" s="95"/>
      <c r="B37" s="52"/>
      <c r="C37" s="24" t="s">
        <v>4</v>
      </c>
      <c r="D37" s="29">
        <f t="shared" si="6"/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52"/>
    </row>
    <row r="38" spans="1:12" s="1" customFormat="1" ht="28.5" x14ac:dyDescent="0.25">
      <c r="A38" s="51" t="s">
        <v>72</v>
      </c>
      <c r="B38" s="52" t="s">
        <v>18</v>
      </c>
      <c r="C38" s="27" t="s">
        <v>25</v>
      </c>
      <c r="D38" s="29">
        <f>E38+F38+G38+H38+I38+J38</f>
        <v>31</v>
      </c>
      <c r="E38" s="11">
        <f t="shared" ref="E38:I38" si="9">E39+E40+E41+E42</f>
        <v>0</v>
      </c>
      <c r="F38" s="11">
        <f t="shared" si="9"/>
        <v>31</v>
      </c>
      <c r="G38" s="11">
        <f>G39+G40+G41+G42</f>
        <v>0</v>
      </c>
      <c r="H38" s="11">
        <f t="shared" si="9"/>
        <v>0</v>
      </c>
      <c r="I38" s="11">
        <f t="shared" si="9"/>
        <v>0</v>
      </c>
      <c r="J38" s="11">
        <f t="shared" ref="J38" si="10">J39+J40+J41+J42</f>
        <v>0</v>
      </c>
      <c r="K38" s="52" t="s">
        <v>57</v>
      </c>
    </row>
    <row r="39" spans="1:12" s="1" customFormat="1" ht="30" x14ac:dyDescent="0.25">
      <c r="A39" s="51"/>
      <c r="B39" s="52"/>
      <c r="C39" s="24" t="s">
        <v>1</v>
      </c>
      <c r="D39" s="29">
        <f t="shared" si="6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52"/>
    </row>
    <row r="40" spans="1:12" s="1" customFormat="1" x14ac:dyDescent="0.25">
      <c r="A40" s="51"/>
      <c r="B40" s="52"/>
      <c r="C40" s="24" t="s">
        <v>2</v>
      </c>
      <c r="D40" s="29">
        <f t="shared" si="6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52"/>
    </row>
    <row r="41" spans="1:12" s="1" customFormat="1" x14ac:dyDescent="0.25">
      <c r="A41" s="51"/>
      <c r="B41" s="52"/>
      <c r="C41" s="24" t="s">
        <v>3</v>
      </c>
      <c r="D41" s="29">
        <f t="shared" si="6"/>
        <v>31</v>
      </c>
      <c r="E41" s="11">
        <v>0</v>
      </c>
      <c r="F41" s="11">
        <v>31</v>
      </c>
      <c r="G41" s="11">
        <v>0</v>
      </c>
      <c r="H41" s="11">
        <v>0</v>
      </c>
      <c r="I41" s="11">
        <v>0</v>
      </c>
      <c r="J41" s="11">
        <v>0</v>
      </c>
      <c r="K41" s="52"/>
    </row>
    <row r="42" spans="1:12" s="1" customFormat="1" ht="30" x14ac:dyDescent="0.25">
      <c r="A42" s="51"/>
      <c r="B42" s="52"/>
      <c r="C42" s="24" t="s">
        <v>4</v>
      </c>
      <c r="D42" s="29">
        <f t="shared" si="6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52"/>
    </row>
    <row r="43" spans="1:12" ht="28.5" x14ac:dyDescent="0.25">
      <c r="A43" s="53" t="s">
        <v>73</v>
      </c>
      <c r="B43" s="49" t="s">
        <v>18</v>
      </c>
      <c r="C43" s="28" t="s">
        <v>25</v>
      </c>
      <c r="D43" s="29">
        <f t="shared" si="6"/>
        <v>95738.200000000012</v>
      </c>
      <c r="E43" s="29">
        <f t="shared" ref="E43:J43" si="11">E44+E45+E46+E47</f>
        <v>21052.6</v>
      </c>
      <c r="F43" s="11">
        <f t="shared" si="11"/>
        <v>74685.600000000006</v>
      </c>
      <c r="G43" s="11">
        <f t="shared" si="11"/>
        <v>0</v>
      </c>
      <c r="H43" s="11">
        <f t="shared" si="11"/>
        <v>0</v>
      </c>
      <c r="I43" s="11">
        <f t="shared" si="11"/>
        <v>0</v>
      </c>
      <c r="J43" s="11">
        <f t="shared" si="11"/>
        <v>0</v>
      </c>
      <c r="K43" s="49" t="s">
        <v>32</v>
      </c>
    </row>
    <row r="44" spans="1:12" ht="30" x14ac:dyDescent="0.25">
      <c r="A44" s="53"/>
      <c r="B44" s="49"/>
      <c r="C44" s="25" t="s">
        <v>1</v>
      </c>
      <c r="D44" s="29">
        <f t="shared" si="6"/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49"/>
    </row>
    <row r="45" spans="1:12" x14ac:dyDescent="0.25">
      <c r="A45" s="53"/>
      <c r="B45" s="49"/>
      <c r="C45" s="25" t="s">
        <v>2</v>
      </c>
      <c r="D45" s="29">
        <f t="shared" si="6"/>
        <v>90951.3</v>
      </c>
      <c r="E45" s="11">
        <v>20000</v>
      </c>
      <c r="F45" s="11">
        <v>70951.3</v>
      </c>
      <c r="G45" s="11">
        <v>0</v>
      </c>
      <c r="H45" s="11">
        <v>0</v>
      </c>
      <c r="I45" s="11">
        <v>0</v>
      </c>
      <c r="J45" s="11">
        <v>0</v>
      </c>
      <c r="K45" s="49"/>
    </row>
    <row r="46" spans="1:12" x14ac:dyDescent="0.25">
      <c r="A46" s="53"/>
      <c r="B46" s="49"/>
      <c r="C46" s="25" t="s">
        <v>3</v>
      </c>
      <c r="D46" s="29">
        <f t="shared" si="6"/>
        <v>4786.8999999999996</v>
      </c>
      <c r="E46" s="11">
        <v>1052.5999999999999</v>
      </c>
      <c r="F46" s="11">
        <v>3734.3</v>
      </c>
      <c r="G46" s="11">
        <v>0</v>
      </c>
      <c r="H46" s="11">
        <v>0</v>
      </c>
      <c r="I46" s="11">
        <v>0</v>
      </c>
      <c r="J46" s="11">
        <v>0</v>
      </c>
      <c r="K46" s="49"/>
    </row>
    <row r="47" spans="1:12" ht="30" x14ac:dyDescent="0.25">
      <c r="A47" s="53"/>
      <c r="B47" s="49"/>
      <c r="C47" s="25" t="s">
        <v>4</v>
      </c>
      <c r="D47" s="29">
        <f t="shared" si="6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49"/>
    </row>
    <row r="48" spans="1:12" s="1" customFormat="1" ht="28.5" x14ac:dyDescent="0.25">
      <c r="A48" s="89" t="s">
        <v>74</v>
      </c>
      <c r="B48" s="49" t="s">
        <v>19</v>
      </c>
      <c r="C48" s="28" t="s">
        <v>25</v>
      </c>
      <c r="D48" s="29">
        <f t="shared" si="6"/>
        <v>4660</v>
      </c>
      <c r="E48" s="11">
        <f>E49+E50+E51+E52</f>
        <v>0</v>
      </c>
      <c r="F48" s="11">
        <f>F49+F50+F51+F52</f>
        <v>720</v>
      </c>
      <c r="G48" s="11">
        <f t="shared" ref="G48:I48" si="12">G49+G50+G51+G52</f>
        <v>3940</v>
      </c>
      <c r="H48" s="11">
        <f t="shared" si="12"/>
        <v>0</v>
      </c>
      <c r="I48" s="11">
        <f t="shared" si="12"/>
        <v>0</v>
      </c>
      <c r="J48" s="11">
        <f t="shared" ref="J48" si="13">J49+J50+J51+J52</f>
        <v>0</v>
      </c>
      <c r="K48" s="52" t="s">
        <v>15</v>
      </c>
      <c r="L48" s="1" t="s">
        <v>118</v>
      </c>
    </row>
    <row r="49" spans="1:12" s="1" customFormat="1" ht="30" x14ac:dyDescent="0.25">
      <c r="A49" s="90"/>
      <c r="B49" s="49"/>
      <c r="C49" s="25" t="s">
        <v>1</v>
      </c>
      <c r="D49" s="29">
        <f t="shared" si="6"/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52"/>
    </row>
    <row r="50" spans="1:12" s="1" customFormat="1" x14ac:dyDescent="0.25">
      <c r="A50" s="90"/>
      <c r="B50" s="49"/>
      <c r="C50" s="25" t="s">
        <v>2</v>
      </c>
      <c r="D50" s="29">
        <f t="shared" si="6"/>
        <v>3665.7</v>
      </c>
      <c r="E50" s="11">
        <v>0</v>
      </c>
      <c r="F50" s="11">
        <v>0</v>
      </c>
      <c r="G50" s="11">
        <v>3665.7</v>
      </c>
      <c r="H50" s="11">
        <v>0</v>
      </c>
      <c r="I50" s="11">
        <v>0</v>
      </c>
      <c r="J50" s="11">
        <v>0</v>
      </c>
      <c r="K50" s="52"/>
    </row>
    <row r="51" spans="1:12" s="1" customFormat="1" x14ac:dyDescent="0.25">
      <c r="A51" s="90"/>
      <c r="B51" s="49"/>
      <c r="C51" s="25" t="s">
        <v>3</v>
      </c>
      <c r="D51" s="29">
        <f t="shared" si="6"/>
        <v>994.3</v>
      </c>
      <c r="E51" s="11">
        <v>0</v>
      </c>
      <c r="F51" s="11">
        <v>720</v>
      </c>
      <c r="G51" s="11">
        <v>274.3</v>
      </c>
      <c r="H51" s="11">
        <v>0</v>
      </c>
      <c r="I51" s="11">
        <v>0</v>
      </c>
      <c r="J51" s="11">
        <v>0</v>
      </c>
      <c r="K51" s="52"/>
    </row>
    <row r="52" spans="1:12" s="1" customFormat="1" ht="30" x14ac:dyDescent="0.25">
      <c r="A52" s="91"/>
      <c r="B52" s="49"/>
      <c r="C52" s="25" t="s">
        <v>4</v>
      </c>
      <c r="D52" s="29">
        <f t="shared" si="6"/>
        <v>0</v>
      </c>
      <c r="E52" s="11">
        <v>0</v>
      </c>
      <c r="F52" s="11">
        <v>0</v>
      </c>
      <c r="G52" s="11">
        <v>0</v>
      </c>
      <c r="H52" s="12">
        <v>0</v>
      </c>
      <c r="I52" s="12">
        <v>0</v>
      </c>
      <c r="J52" s="12">
        <v>0</v>
      </c>
      <c r="K52" s="52"/>
    </row>
    <row r="53" spans="1:12" ht="28.5" x14ac:dyDescent="0.25">
      <c r="A53" s="68" t="s">
        <v>75</v>
      </c>
      <c r="B53" s="49" t="s">
        <v>18</v>
      </c>
      <c r="C53" s="28" t="s">
        <v>25</v>
      </c>
      <c r="D53" s="29">
        <f t="shared" ref="D53:D62" si="14">E53+F53+G53+H53+I53+J53</f>
        <v>2228.8020000000001</v>
      </c>
      <c r="E53" s="11">
        <f t="shared" ref="E53:I53" si="15">E54+E55+E56+E57</f>
        <v>570.10199999999998</v>
      </c>
      <c r="F53" s="11">
        <f t="shared" si="15"/>
        <v>0</v>
      </c>
      <c r="G53" s="11">
        <f t="shared" si="15"/>
        <v>578.70000000000005</v>
      </c>
      <c r="H53" s="11">
        <f t="shared" si="15"/>
        <v>360</v>
      </c>
      <c r="I53" s="11">
        <f t="shared" si="15"/>
        <v>360</v>
      </c>
      <c r="J53" s="11">
        <f t="shared" ref="J53" si="16">J54+J55+J56+J57</f>
        <v>360</v>
      </c>
      <c r="K53" s="74" t="s">
        <v>34</v>
      </c>
      <c r="L53" s="2" t="s">
        <v>118</v>
      </c>
    </row>
    <row r="54" spans="1:12" ht="30" x14ac:dyDescent="0.25">
      <c r="A54" s="69"/>
      <c r="B54" s="92"/>
      <c r="C54" s="25" t="s">
        <v>1</v>
      </c>
      <c r="D54" s="29">
        <f t="shared" si="14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75"/>
    </row>
    <row r="55" spans="1:12" x14ac:dyDescent="0.25">
      <c r="A55" s="69"/>
      <c r="B55" s="92"/>
      <c r="C55" s="25" t="s">
        <v>2</v>
      </c>
      <c r="D55" s="29">
        <f t="shared" si="14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75"/>
    </row>
    <row r="56" spans="1:12" x14ac:dyDescent="0.25">
      <c r="A56" s="69"/>
      <c r="B56" s="92"/>
      <c r="C56" s="25" t="s">
        <v>3</v>
      </c>
      <c r="D56" s="29">
        <f t="shared" si="14"/>
        <v>2228.8020000000001</v>
      </c>
      <c r="E56" s="11">
        <v>570.10199999999998</v>
      </c>
      <c r="F56" s="11">
        <v>0</v>
      </c>
      <c r="G56" s="11">
        <v>578.70000000000005</v>
      </c>
      <c r="H56" s="11">
        <v>360</v>
      </c>
      <c r="I56" s="11">
        <v>360</v>
      </c>
      <c r="J56" s="11">
        <v>360</v>
      </c>
      <c r="K56" s="75"/>
    </row>
    <row r="57" spans="1:12" ht="30" x14ac:dyDescent="0.25">
      <c r="A57" s="70"/>
      <c r="B57" s="92"/>
      <c r="C57" s="25" t="s">
        <v>4</v>
      </c>
      <c r="D57" s="29">
        <f t="shared" si="14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76"/>
    </row>
    <row r="58" spans="1:12" ht="28.5" x14ac:dyDescent="0.25">
      <c r="A58" s="59" t="s">
        <v>65</v>
      </c>
      <c r="B58" s="60"/>
      <c r="C58" s="28" t="s">
        <v>25</v>
      </c>
      <c r="D58" s="31">
        <f t="shared" si="14"/>
        <v>103632.602</v>
      </c>
      <c r="E58" s="32">
        <f>E59+E60+E61+E62</f>
        <v>21622.702000000001</v>
      </c>
      <c r="F58" s="32">
        <f t="shared" ref="F58:J58" si="17">F59+F60+F61+F62</f>
        <v>76411.199999999997</v>
      </c>
      <c r="G58" s="32">
        <f t="shared" si="17"/>
        <v>4518.7</v>
      </c>
      <c r="H58" s="32">
        <f t="shared" si="17"/>
        <v>360</v>
      </c>
      <c r="I58" s="32">
        <f t="shared" si="17"/>
        <v>360</v>
      </c>
      <c r="J58" s="32">
        <f t="shared" si="17"/>
        <v>360</v>
      </c>
      <c r="K58" s="74"/>
    </row>
    <row r="59" spans="1:12" ht="30" x14ac:dyDescent="0.25">
      <c r="A59" s="61"/>
      <c r="B59" s="62"/>
      <c r="C59" s="25" t="s">
        <v>1</v>
      </c>
      <c r="D59" s="31">
        <f t="shared" si="14"/>
        <v>0</v>
      </c>
      <c r="E59" s="11">
        <f>E24+E29++E34+E39+E44+E49+E54</f>
        <v>0</v>
      </c>
      <c r="F59" s="11">
        <f t="shared" ref="F59:J59" si="18">F24+F29++F34+F39+F44+F49+F54</f>
        <v>0</v>
      </c>
      <c r="G59" s="11">
        <f>G24+G29++G34+G39+G44+G49+G54</f>
        <v>0</v>
      </c>
      <c r="H59" s="11">
        <f t="shared" si="18"/>
        <v>0</v>
      </c>
      <c r="I59" s="11">
        <f t="shared" si="18"/>
        <v>0</v>
      </c>
      <c r="J59" s="11">
        <f t="shared" si="18"/>
        <v>0</v>
      </c>
      <c r="K59" s="75"/>
    </row>
    <row r="60" spans="1:12" x14ac:dyDescent="0.25">
      <c r="A60" s="61"/>
      <c r="B60" s="62"/>
      <c r="C60" s="25" t="s">
        <v>2</v>
      </c>
      <c r="D60" s="31">
        <f t="shared" si="14"/>
        <v>94617</v>
      </c>
      <c r="E60" s="32">
        <f t="shared" ref="E60:J62" si="19">E25+E30++E35+E40+E45+E50+E55</f>
        <v>20000</v>
      </c>
      <c r="F60" s="11">
        <f t="shared" si="19"/>
        <v>70951.3</v>
      </c>
      <c r="G60" s="11">
        <f t="shared" si="19"/>
        <v>3665.7</v>
      </c>
      <c r="H60" s="11">
        <f t="shared" si="19"/>
        <v>0</v>
      </c>
      <c r="I60" s="11">
        <f t="shared" si="19"/>
        <v>0</v>
      </c>
      <c r="J60" s="11">
        <f t="shared" si="19"/>
        <v>0</v>
      </c>
      <c r="K60" s="75"/>
    </row>
    <row r="61" spans="1:12" x14ac:dyDescent="0.25">
      <c r="A61" s="61"/>
      <c r="B61" s="62"/>
      <c r="C61" s="25" t="s">
        <v>3</v>
      </c>
      <c r="D61" s="31">
        <f t="shared" si="14"/>
        <v>9015.6020000000008</v>
      </c>
      <c r="E61" s="11">
        <f t="shared" si="19"/>
        <v>1622.7019999999998</v>
      </c>
      <c r="F61" s="11">
        <f t="shared" si="19"/>
        <v>5459.9000000000005</v>
      </c>
      <c r="G61" s="11">
        <f t="shared" si="19"/>
        <v>853</v>
      </c>
      <c r="H61" s="11">
        <f t="shared" si="19"/>
        <v>360</v>
      </c>
      <c r="I61" s="11">
        <f t="shared" si="19"/>
        <v>360</v>
      </c>
      <c r="J61" s="11">
        <f t="shared" si="19"/>
        <v>360</v>
      </c>
      <c r="K61" s="75"/>
    </row>
    <row r="62" spans="1:12" ht="30" x14ac:dyDescent="0.25">
      <c r="A62" s="63"/>
      <c r="B62" s="64"/>
      <c r="C62" s="25" t="s">
        <v>4</v>
      </c>
      <c r="D62" s="31">
        <f t="shared" si="14"/>
        <v>0</v>
      </c>
      <c r="E62" s="11">
        <f t="shared" si="19"/>
        <v>0</v>
      </c>
      <c r="F62" s="11">
        <f t="shared" si="19"/>
        <v>0</v>
      </c>
      <c r="G62" s="11">
        <f t="shared" si="19"/>
        <v>0</v>
      </c>
      <c r="H62" s="11">
        <f t="shared" si="19"/>
        <v>0</v>
      </c>
      <c r="I62" s="11">
        <f t="shared" si="19"/>
        <v>0</v>
      </c>
      <c r="J62" s="11">
        <f t="shared" si="19"/>
        <v>0</v>
      </c>
      <c r="K62" s="76"/>
    </row>
    <row r="63" spans="1:12" x14ac:dyDescent="0.25">
      <c r="A63" s="86" t="s">
        <v>56</v>
      </c>
      <c r="B63" s="87"/>
      <c r="C63" s="87"/>
      <c r="D63" s="87"/>
      <c r="E63" s="87"/>
      <c r="F63" s="87"/>
      <c r="G63" s="87"/>
      <c r="H63" s="87"/>
      <c r="I63" s="87"/>
      <c r="J63" s="87"/>
      <c r="K63" s="88"/>
    </row>
    <row r="64" spans="1:12" x14ac:dyDescent="0.25">
      <c r="A64" s="51" t="s">
        <v>39</v>
      </c>
      <c r="B64" s="52" t="s">
        <v>5</v>
      </c>
      <c r="C64" s="81" t="s">
        <v>25</v>
      </c>
      <c r="D64" s="82">
        <f>E64+F64+G64+H64+I64+J64</f>
        <v>8322.7000000000007</v>
      </c>
      <c r="E64" s="83">
        <f t="shared" ref="E64:J64" si="20">E66+E67+E68+E69</f>
        <v>2534.8000000000002</v>
      </c>
      <c r="F64" s="83">
        <f t="shared" si="20"/>
        <v>2191.8000000000002</v>
      </c>
      <c r="G64" s="83">
        <f t="shared" si="20"/>
        <v>3146.1</v>
      </c>
      <c r="H64" s="83">
        <f t="shared" si="20"/>
        <v>150</v>
      </c>
      <c r="I64" s="83">
        <f t="shared" si="20"/>
        <v>150</v>
      </c>
      <c r="J64" s="83">
        <f t="shared" si="20"/>
        <v>150</v>
      </c>
      <c r="K64" s="85" t="s">
        <v>50</v>
      </c>
      <c r="L64" s="2" t="s">
        <v>118</v>
      </c>
    </row>
    <row r="65" spans="1:13" x14ac:dyDescent="0.25">
      <c r="A65" s="51"/>
      <c r="B65" s="52"/>
      <c r="C65" s="81"/>
      <c r="D65" s="82"/>
      <c r="E65" s="84"/>
      <c r="F65" s="84"/>
      <c r="G65" s="84"/>
      <c r="H65" s="84"/>
      <c r="I65" s="84"/>
      <c r="J65" s="84"/>
      <c r="K65" s="85"/>
    </row>
    <row r="66" spans="1:13" ht="30" x14ac:dyDescent="0.25">
      <c r="A66" s="51"/>
      <c r="B66" s="52"/>
      <c r="C66" s="24" t="s">
        <v>1</v>
      </c>
      <c r="D66" s="11">
        <f>E66+F66+G66+H66+I66+J66</f>
        <v>1211.5999999999999</v>
      </c>
      <c r="E66" s="11">
        <v>359</v>
      </c>
      <c r="F66" s="11">
        <v>354.7</v>
      </c>
      <c r="G66" s="11">
        <v>497.9</v>
      </c>
      <c r="H66" s="11">
        <v>0</v>
      </c>
      <c r="I66" s="11">
        <v>0</v>
      </c>
      <c r="J66" s="11">
        <v>0</v>
      </c>
      <c r="K66" s="85"/>
    </row>
    <row r="67" spans="1:13" x14ac:dyDescent="0.25">
      <c r="A67" s="51"/>
      <c r="B67" s="52"/>
      <c r="C67" s="24" t="s">
        <v>2</v>
      </c>
      <c r="D67" s="11">
        <f>E67+F67+G67+H67+I67+J67</f>
        <v>5656.3</v>
      </c>
      <c r="E67" s="11">
        <v>1900.3</v>
      </c>
      <c r="F67" s="11">
        <v>1596</v>
      </c>
      <c r="G67" s="11">
        <v>2160</v>
      </c>
      <c r="H67" s="11">
        <v>0</v>
      </c>
      <c r="I67" s="11">
        <v>0</v>
      </c>
      <c r="J67" s="11">
        <v>0</v>
      </c>
      <c r="K67" s="85"/>
    </row>
    <row r="68" spans="1:13" x14ac:dyDescent="0.25">
      <c r="A68" s="51"/>
      <c r="B68" s="52"/>
      <c r="C68" s="24" t="s">
        <v>3</v>
      </c>
      <c r="D68" s="11">
        <f>E68+F68+G68+H68+I68+J68</f>
        <v>1454.8</v>
      </c>
      <c r="E68" s="11">
        <v>275.5</v>
      </c>
      <c r="F68" s="11">
        <v>241.1</v>
      </c>
      <c r="G68" s="11">
        <v>488.2</v>
      </c>
      <c r="H68" s="11">
        <v>150</v>
      </c>
      <c r="I68" s="11">
        <v>150</v>
      </c>
      <c r="J68" s="11">
        <v>150</v>
      </c>
      <c r="K68" s="85"/>
    </row>
    <row r="69" spans="1:13" ht="30" x14ac:dyDescent="0.25">
      <c r="A69" s="51"/>
      <c r="B69" s="52"/>
      <c r="C69" s="24" t="s">
        <v>4</v>
      </c>
      <c r="D69" s="11">
        <f>E69+F69+G69+H69+I69+J69</f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85"/>
    </row>
    <row r="70" spans="1:13" ht="28.5" x14ac:dyDescent="0.25">
      <c r="A70" s="77" t="s">
        <v>40</v>
      </c>
      <c r="B70" s="71" t="s">
        <v>18</v>
      </c>
      <c r="C70" s="27" t="s">
        <v>25</v>
      </c>
      <c r="D70" s="11">
        <f t="shared" ref="D70:D73" si="21">E70+F70+G70+H70+I70+J70</f>
        <v>2400</v>
      </c>
      <c r="E70" s="11">
        <f>E71+E72+E73+E74</f>
        <v>2400</v>
      </c>
      <c r="F70" s="11">
        <f t="shared" ref="F70:J70" si="22">F71+F72+F73+F74</f>
        <v>0</v>
      </c>
      <c r="G70" s="11">
        <f t="shared" si="22"/>
        <v>0</v>
      </c>
      <c r="H70" s="11">
        <f t="shared" si="22"/>
        <v>0</v>
      </c>
      <c r="I70" s="11">
        <f t="shared" si="22"/>
        <v>0</v>
      </c>
      <c r="J70" s="11">
        <f t="shared" si="22"/>
        <v>0</v>
      </c>
      <c r="K70" s="80" t="s">
        <v>30</v>
      </c>
    </row>
    <row r="71" spans="1:13" ht="30" x14ac:dyDescent="0.25">
      <c r="A71" s="78"/>
      <c r="B71" s="72"/>
      <c r="C71" s="24" t="s">
        <v>1</v>
      </c>
      <c r="D71" s="11">
        <f t="shared" si="21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72"/>
      <c r="M71" s="9"/>
    </row>
    <row r="72" spans="1:13" x14ac:dyDescent="0.25">
      <c r="A72" s="78"/>
      <c r="B72" s="72"/>
      <c r="C72" s="24" t="s">
        <v>2</v>
      </c>
      <c r="D72" s="11">
        <f t="shared" si="21"/>
        <v>2400</v>
      </c>
      <c r="E72" s="11">
        <v>2400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72"/>
    </row>
    <row r="73" spans="1:13" x14ac:dyDescent="0.25">
      <c r="A73" s="78"/>
      <c r="B73" s="72"/>
      <c r="C73" s="24" t="s">
        <v>3</v>
      </c>
      <c r="D73" s="11">
        <f t="shared" si="21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72"/>
    </row>
    <row r="74" spans="1:13" ht="30" x14ac:dyDescent="0.25">
      <c r="A74" s="79"/>
      <c r="B74" s="73"/>
      <c r="C74" s="24" t="s">
        <v>4</v>
      </c>
      <c r="D74" s="11">
        <f>E74+F74+G74+H74+I74+J74</f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73"/>
    </row>
    <row r="75" spans="1:13" ht="28.5" x14ac:dyDescent="0.25">
      <c r="A75" s="68" t="s">
        <v>41</v>
      </c>
      <c r="B75" s="71" t="s">
        <v>18</v>
      </c>
      <c r="C75" s="27" t="s">
        <v>25</v>
      </c>
      <c r="D75" s="11">
        <f>E75+F75+G75+H75+I75+J75</f>
        <v>450.178</v>
      </c>
      <c r="E75" s="11">
        <f>E76+E77+E78+E79</f>
        <v>450.178</v>
      </c>
      <c r="F75" s="11">
        <f t="shared" ref="F75:J75" si="23">F76+F77+F78+F79</f>
        <v>0</v>
      </c>
      <c r="G75" s="11">
        <f t="shared" si="23"/>
        <v>0</v>
      </c>
      <c r="H75" s="11">
        <f t="shared" si="23"/>
        <v>0</v>
      </c>
      <c r="I75" s="11">
        <f t="shared" si="23"/>
        <v>0</v>
      </c>
      <c r="J75" s="11">
        <f t="shared" si="23"/>
        <v>0</v>
      </c>
      <c r="K75" s="74" t="s">
        <v>35</v>
      </c>
    </row>
    <row r="76" spans="1:13" ht="30" x14ac:dyDescent="0.25">
      <c r="A76" s="69"/>
      <c r="B76" s="72"/>
      <c r="C76" s="24" t="s">
        <v>1</v>
      </c>
      <c r="D76" s="11">
        <f t="shared" ref="D76:D79" si="24">E76+F76+G76+H76+I76+J76</f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75"/>
    </row>
    <row r="77" spans="1:13" x14ac:dyDescent="0.25">
      <c r="A77" s="69"/>
      <c r="B77" s="72"/>
      <c r="C77" s="24" t="s">
        <v>2</v>
      </c>
      <c r="D77" s="11">
        <f t="shared" si="24"/>
        <v>450.178</v>
      </c>
      <c r="E77" s="11">
        <v>450.178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75"/>
    </row>
    <row r="78" spans="1:13" x14ac:dyDescent="0.25">
      <c r="A78" s="69"/>
      <c r="B78" s="72"/>
      <c r="C78" s="24" t="s">
        <v>3</v>
      </c>
      <c r="D78" s="11">
        <f t="shared" si="24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75"/>
    </row>
    <row r="79" spans="1:13" ht="30" x14ac:dyDescent="0.25">
      <c r="A79" s="70"/>
      <c r="B79" s="73"/>
      <c r="C79" s="24" t="s">
        <v>4</v>
      </c>
      <c r="D79" s="11">
        <f t="shared" si="24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76"/>
    </row>
    <row r="80" spans="1:13" ht="28.5" x14ac:dyDescent="0.25">
      <c r="A80" s="68" t="s">
        <v>62</v>
      </c>
      <c r="B80" s="71" t="s">
        <v>19</v>
      </c>
      <c r="C80" s="27" t="s">
        <v>25</v>
      </c>
      <c r="D80" s="11">
        <f>E80+F80+G80+H80+I80+J80</f>
        <v>30442</v>
      </c>
      <c r="E80" s="11">
        <f>E81+E82+E83+E84</f>
        <v>0</v>
      </c>
      <c r="F80" s="11">
        <f t="shared" ref="F80:J80" si="25">F81+F82+F83+F84</f>
        <v>0</v>
      </c>
      <c r="G80" s="11">
        <f t="shared" si="25"/>
        <v>30442</v>
      </c>
      <c r="H80" s="11">
        <f t="shared" si="25"/>
        <v>0</v>
      </c>
      <c r="I80" s="11">
        <f t="shared" si="25"/>
        <v>0</v>
      </c>
      <c r="J80" s="11">
        <f t="shared" si="25"/>
        <v>0</v>
      </c>
      <c r="K80" s="74" t="s">
        <v>63</v>
      </c>
      <c r="L80" s="2" t="s">
        <v>118</v>
      </c>
    </row>
    <row r="81" spans="1:11" ht="30" x14ac:dyDescent="0.25">
      <c r="A81" s="69"/>
      <c r="B81" s="72"/>
      <c r="C81" s="24" t="s">
        <v>1</v>
      </c>
      <c r="D81" s="11">
        <f t="shared" ref="D81:D84" si="26">E81+F81+G81+H81+I81+J81</f>
        <v>23866.5</v>
      </c>
      <c r="E81" s="11">
        <v>0</v>
      </c>
      <c r="F81" s="11">
        <v>0</v>
      </c>
      <c r="G81" s="11">
        <v>23866.5</v>
      </c>
      <c r="H81" s="11">
        <v>0</v>
      </c>
      <c r="I81" s="11">
        <v>0</v>
      </c>
      <c r="J81" s="11">
        <v>0</v>
      </c>
      <c r="K81" s="75"/>
    </row>
    <row r="82" spans="1:11" x14ac:dyDescent="0.25">
      <c r="A82" s="69"/>
      <c r="B82" s="72"/>
      <c r="C82" s="24" t="s">
        <v>2</v>
      </c>
      <c r="D82" s="11">
        <f t="shared" si="26"/>
        <v>487.1</v>
      </c>
      <c r="E82" s="11">
        <v>0</v>
      </c>
      <c r="F82" s="11">
        <v>0</v>
      </c>
      <c r="G82" s="11">
        <v>487.1</v>
      </c>
      <c r="H82" s="11">
        <v>0</v>
      </c>
      <c r="I82" s="11">
        <v>0</v>
      </c>
      <c r="J82" s="11">
        <v>0</v>
      </c>
      <c r="K82" s="75"/>
    </row>
    <row r="83" spans="1:11" x14ac:dyDescent="0.25">
      <c r="A83" s="69"/>
      <c r="B83" s="72"/>
      <c r="C83" s="24" t="s">
        <v>3</v>
      </c>
      <c r="D83" s="11">
        <f t="shared" si="26"/>
        <v>6088.4</v>
      </c>
      <c r="E83" s="11">
        <v>0</v>
      </c>
      <c r="F83" s="11">
        <v>0</v>
      </c>
      <c r="G83" s="11">
        <v>6088.4</v>
      </c>
      <c r="H83" s="11">
        <v>0</v>
      </c>
      <c r="I83" s="11">
        <v>0</v>
      </c>
      <c r="J83" s="11">
        <v>0</v>
      </c>
      <c r="K83" s="75"/>
    </row>
    <row r="84" spans="1:11" ht="30" x14ac:dyDescent="0.25">
      <c r="A84" s="70"/>
      <c r="B84" s="73"/>
      <c r="C84" s="24" t="s">
        <v>4</v>
      </c>
      <c r="D84" s="11">
        <f t="shared" si="26"/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76"/>
    </row>
    <row r="85" spans="1:11" ht="28.5" x14ac:dyDescent="0.25">
      <c r="A85" s="59" t="s">
        <v>66</v>
      </c>
      <c r="B85" s="60"/>
      <c r="C85" s="27" t="s">
        <v>25</v>
      </c>
      <c r="D85" s="32">
        <f t="shared" ref="D85:D89" si="27">E85+F85+G85+H85+I85+J85</f>
        <v>41614.877999999997</v>
      </c>
      <c r="E85" s="32">
        <f>E86+E87+E88+E89</f>
        <v>5384.9780000000001</v>
      </c>
      <c r="F85" s="32">
        <f t="shared" ref="F85:J85" si="28">F86+F87+F88+F89</f>
        <v>2191.8000000000002</v>
      </c>
      <c r="G85" s="32">
        <f t="shared" si="28"/>
        <v>33588.1</v>
      </c>
      <c r="H85" s="32">
        <f t="shared" si="28"/>
        <v>150</v>
      </c>
      <c r="I85" s="32">
        <f t="shared" si="28"/>
        <v>150</v>
      </c>
      <c r="J85" s="32">
        <f t="shared" si="28"/>
        <v>150</v>
      </c>
      <c r="K85" s="26"/>
    </row>
    <row r="86" spans="1:11" ht="30" x14ac:dyDescent="0.25">
      <c r="A86" s="61"/>
      <c r="B86" s="62"/>
      <c r="C86" s="24" t="s">
        <v>1</v>
      </c>
      <c r="D86" s="32">
        <f t="shared" si="27"/>
        <v>25078.100000000002</v>
      </c>
      <c r="E86" s="11">
        <f t="shared" ref="E86:J89" si="29">E66+E71+E76+E81</f>
        <v>359</v>
      </c>
      <c r="F86" s="11">
        <f t="shared" si="29"/>
        <v>354.7</v>
      </c>
      <c r="G86" s="11">
        <f t="shared" si="29"/>
        <v>24364.400000000001</v>
      </c>
      <c r="H86" s="11">
        <f t="shared" si="29"/>
        <v>0</v>
      </c>
      <c r="I86" s="11">
        <f t="shared" si="29"/>
        <v>0</v>
      </c>
      <c r="J86" s="11">
        <f t="shared" si="29"/>
        <v>0</v>
      </c>
      <c r="K86" s="26"/>
    </row>
    <row r="87" spans="1:11" x14ac:dyDescent="0.25">
      <c r="A87" s="61"/>
      <c r="B87" s="62"/>
      <c r="C87" s="24" t="s">
        <v>2</v>
      </c>
      <c r="D87" s="32">
        <f t="shared" si="27"/>
        <v>8993.5779999999995</v>
      </c>
      <c r="E87" s="32">
        <f t="shared" si="29"/>
        <v>4750.4780000000001</v>
      </c>
      <c r="F87" s="11">
        <f t="shared" si="29"/>
        <v>1596</v>
      </c>
      <c r="G87" s="11">
        <f t="shared" si="29"/>
        <v>2647.1</v>
      </c>
      <c r="H87" s="11">
        <f t="shared" si="29"/>
        <v>0</v>
      </c>
      <c r="I87" s="11">
        <f t="shared" si="29"/>
        <v>0</v>
      </c>
      <c r="J87" s="11">
        <f t="shared" si="29"/>
        <v>0</v>
      </c>
      <c r="K87" s="26"/>
    </row>
    <row r="88" spans="1:11" x14ac:dyDescent="0.25">
      <c r="A88" s="61"/>
      <c r="B88" s="62"/>
      <c r="C88" s="24" t="s">
        <v>3</v>
      </c>
      <c r="D88" s="32">
        <f t="shared" si="27"/>
        <v>7543.2</v>
      </c>
      <c r="E88" s="11">
        <f t="shared" si="29"/>
        <v>275.5</v>
      </c>
      <c r="F88" s="11">
        <f t="shared" si="29"/>
        <v>241.1</v>
      </c>
      <c r="G88" s="11">
        <f t="shared" si="29"/>
        <v>6576.5999999999995</v>
      </c>
      <c r="H88" s="11">
        <f t="shared" si="29"/>
        <v>150</v>
      </c>
      <c r="I88" s="11">
        <f t="shared" si="29"/>
        <v>150</v>
      </c>
      <c r="J88" s="11">
        <f t="shared" si="29"/>
        <v>150</v>
      </c>
      <c r="K88" s="26"/>
    </row>
    <row r="89" spans="1:11" ht="30" x14ac:dyDescent="0.25">
      <c r="A89" s="63"/>
      <c r="B89" s="64"/>
      <c r="C89" s="24" t="s">
        <v>4</v>
      </c>
      <c r="D89" s="32">
        <f t="shared" si="27"/>
        <v>0</v>
      </c>
      <c r="E89" s="11">
        <f t="shared" si="29"/>
        <v>0</v>
      </c>
      <c r="F89" s="11">
        <f t="shared" si="29"/>
        <v>0</v>
      </c>
      <c r="G89" s="11">
        <f t="shared" si="29"/>
        <v>0</v>
      </c>
      <c r="H89" s="11">
        <f t="shared" si="29"/>
        <v>0</v>
      </c>
      <c r="I89" s="11">
        <f t="shared" si="29"/>
        <v>0</v>
      </c>
      <c r="J89" s="11">
        <f t="shared" si="29"/>
        <v>0</v>
      </c>
      <c r="K89" s="26"/>
    </row>
    <row r="90" spans="1:11" ht="16.5" customHeight="1" x14ac:dyDescent="0.25">
      <c r="A90" s="65" t="s">
        <v>51</v>
      </c>
      <c r="B90" s="66"/>
      <c r="C90" s="66"/>
      <c r="D90" s="66"/>
      <c r="E90" s="66"/>
      <c r="F90" s="66"/>
      <c r="G90" s="66"/>
      <c r="H90" s="66"/>
      <c r="I90" s="66"/>
      <c r="J90" s="66"/>
      <c r="K90" s="67"/>
    </row>
    <row r="91" spans="1:11" s="3" customFormat="1" ht="18" customHeight="1" x14ac:dyDescent="0.25">
      <c r="A91" s="65" t="s">
        <v>42</v>
      </c>
      <c r="B91" s="66"/>
      <c r="C91" s="66"/>
      <c r="D91" s="66"/>
      <c r="E91" s="66"/>
      <c r="F91" s="66"/>
      <c r="G91" s="66"/>
      <c r="H91" s="66"/>
      <c r="I91" s="66"/>
      <c r="J91" s="66"/>
      <c r="K91" s="67"/>
    </row>
    <row r="92" spans="1:11" ht="28.5" x14ac:dyDescent="0.25">
      <c r="A92" s="53" t="s">
        <v>43</v>
      </c>
      <c r="B92" s="49" t="s">
        <v>5</v>
      </c>
      <c r="C92" s="28" t="s">
        <v>25</v>
      </c>
      <c r="D92" s="11">
        <f>E92+F92+G92+H92+I92+J92</f>
        <v>12985.9</v>
      </c>
      <c r="E92" s="11">
        <f>E93+E94+E95+E96</f>
        <v>0</v>
      </c>
      <c r="F92" s="11">
        <f t="shared" ref="F92:J92" si="30">F93+F94+F95+F96</f>
        <v>12985.9</v>
      </c>
      <c r="G92" s="11">
        <f t="shared" si="30"/>
        <v>0</v>
      </c>
      <c r="H92" s="11">
        <f t="shared" si="30"/>
        <v>0</v>
      </c>
      <c r="I92" s="11">
        <f t="shared" si="30"/>
        <v>0</v>
      </c>
      <c r="J92" s="11">
        <f t="shared" si="30"/>
        <v>0</v>
      </c>
      <c r="K92" s="49" t="s">
        <v>33</v>
      </c>
    </row>
    <row r="93" spans="1:11" ht="30" x14ac:dyDescent="0.25">
      <c r="A93" s="53"/>
      <c r="B93" s="49"/>
      <c r="C93" s="25" t="s">
        <v>1</v>
      </c>
      <c r="D93" s="11">
        <f t="shared" ref="D93:D96" si="31">E93+F93+G93+H93+I93+J93</f>
        <v>12223.6</v>
      </c>
      <c r="E93" s="11">
        <v>0</v>
      </c>
      <c r="F93" s="11">
        <v>12223.6</v>
      </c>
      <c r="G93" s="11">
        <v>0</v>
      </c>
      <c r="H93" s="11">
        <v>0</v>
      </c>
      <c r="I93" s="11">
        <v>0</v>
      </c>
      <c r="J93" s="11">
        <v>0</v>
      </c>
      <c r="K93" s="49"/>
    </row>
    <row r="94" spans="1:11" x14ac:dyDescent="0.25">
      <c r="A94" s="53"/>
      <c r="B94" s="49"/>
      <c r="C94" s="25" t="s">
        <v>2</v>
      </c>
      <c r="D94" s="11">
        <f t="shared" si="31"/>
        <v>249.4</v>
      </c>
      <c r="E94" s="11">
        <v>0</v>
      </c>
      <c r="F94" s="11">
        <v>249.4</v>
      </c>
      <c r="G94" s="11">
        <v>0</v>
      </c>
      <c r="H94" s="11">
        <v>0</v>
      </c>
      <c r="I94" s="11">
        <v>0</v>
      </c>
      <c r="J94" s="11">
        <v>0</v>
      </c>
      <c r="K94" s="49"/>
    </row>
    <row r="95" spans="1:11" x14ac:dyDescent="0.25">
      <c r="A95" s="53"/>
      <c r="B95" s="49"/>
      <c r="C95" s="25" t="s">
        <v>3</v>
      </c>
      <c r="D95" s="11">
        <f t="shared" si="31"/>
        <v>512.9</v>
      </c>
      <c r="E95" s="11">
        <v>0</v>
      </c>
      <c r="F95" s="11">
        <v>512.9</v>
      </c>
      <c r="G95" s="11">
        <v>0</v>
      </c>
      <c r="H95" s="11">
        <v>0</v>
      </c>
      <c r="I95" s="11">
        <v>0</v>
      </c>
      <c r="J95" s="11">
        <v>0</v>
      </c>
      <c r="K95" s="49"/>
    </row>
    <row r="96" spans="1:11" ht="30" x14ac:dyDescent="0.25">
      <c r="A96" s="53"/>
      <c r="B96" s="49"/>
      <c r="C96" s="25" t="s">
        <v>4</v>
      </c>
      <c r="D96" s="11">
        <f t="shared" si="31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49"/>
    </row>
    <row r="97" spans="1:13" ht="28.5" x14ac:dyDescent="0.25">
      <c r="A97" s="53" t="s">
        <v>44</v>
      </c>
      <c r="B97" s="49" t="s">
        <v>5</v>
      </c>
      <c r="C97" s="28" t="s">
        <v>25</v>
      </c>
      <c r="D97" s="11">
        <f>E97+F97+G97+H97+I97+J97</f>
        <v>4011.2</v>
      </c>
      <c r="E97" s="11">
        <f>E98+E99+E100+E101</f>
        <v>0</v>
      </c>
      <c r="F97" s="11">
        <f t="shared" ref="F97:J97" si="32">F98+F99+F100+F101</f>
        <v>4011.2</v>
      </c>
      <c r="G97" s="11">
        <f t="shared" si="32"/>
        <v>0</v>
      </c>
      <c r="H97" s="11">
        <f t="shared" si="32"/>
        <v>0</v>
      </c>
      <c r="I97" s="11">
        <f t="shared" si="32"/>
        <v>0</v>
      </c>
      <c r="J97" s="11">
        <f t="shared" si="32"/>
        <v>0</v>
      </c>
      <c r="K97" s="49" t="s">
        <v>14</v>
      </c>
    </row>
    <row r="98" spans="1:13" ht="30" x14ac:dyDescent="0.25">
      <c r="A98" s="53"/>
      <c r="B98" s="49"/>
      <c r="C98" s="25" t="s">
        <v>1</v>
      </c>
      <c r="D98" s="11">
        <f t="shared" ref="D98:D106" si="33">E98+F98+G98+H98+I98+J98</f>
        <v>3437.1</v>
      </c>
      <c r="E98" s="11">
        <v>0</v>
      </c>
      <c r="F98" s="11">
        <v>3437.1</v>
      </c>
      <c r="G98" s="11">
        <v>0</v>
      </c>
      <c r="H98" s="11">
        <v>0</v>
      </c>
      <c r="I98" s="11">
        <v>0</v>
      </c>
      <c r="J98" s="11">
        <v>0</v>
      </c>
      <c r="K98" s="49"/>
    </row>
    <row r="99" spans="1:13" x14ac:dyDescent="0.25">
      <c r="A99" s="53"/>
      <c r="B99" s="49"/>
      <c r="C99" s="25" t="s">
        <v>2</v>
      </c>
      <c r="D99" s="11">
        <f t="shared" si="33"/>
        <v>70.2</v>
      </c>
      <c r="E99" s="11">
        <v>0</v>
      </c>
      <c r="F99" s="11">
        <v>70.2</v>
      </c>
      <c r="G99" s="11">
        <v>0</v>
      </c>
      <c r="H99" s="11">
        <v>0</v>
      </c>
      <c r="I99" s="11">
        <v>0</v>
      </c>
      <c r="J99" s="11">
        <v>0</v>
      </c>
      <c r="K99" s="49"/>
    </row>
    <row r="100" spans="1:13" x14ac:dyDescent="0.25">
      <c r="A100" s="53"/>
      <c r="B100" s="49"/>
      <c r="C100" s="25" t="s">
        <v>3</v>
      </c>
      <c r="D100" s="11">
        <f t="shared" si="33"/>
        <v>503.9</v>
      </c>
      <c r="E100" s="11">
        <v>0</v>
      </c>
      <c r="F100" s="11">
        <v>503.9</v>
      </c>
      <c r="G100" s="11">
        <v>0</v>
      </c>
      <c r="H100" s="11">
        <v>0</v>
      </c>
      <c r="I100" s="11">
        <v>0</v>
      </c>
      <c r="J100" s="11">
        <v>0</v>
      </c>
      <c r="K100" s="49"/>
    </row>
    <row r="101" spans="1:13" ht="30" x14ac:dyDescent="0.25">
      <c r="A101" s="53"/>
      <c r="B101" s="49"/>
      <c r="C101" s="25" t="s">
        <v>4</v>
      </c>
      <c r="D101" s="11">
        <f t="shared" si="33"/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49"/>
    </row>
    <row r="102" spans="1:13" ht="28.5" x14ac:dyDescent="0.25">
      <c r="A102" s="53" t="s">
        <v>45</v>
      </c>
      <c r="B102" s="56" t="s">
        <v>26</v>
      </c>
      <c r="C102" s="28" t="s">
        <v>25</v>
      </c>
      <c r="D102" s="11">
        <f t="shared" si="33"/>
        <v>2089.5</v>
      </c>
      <c r="E102" s="11">
        <f>E103+E104+E105+E106</f>
        <v>0</v>
      </c>
      <c r="F102" s="11">
        <f>F103+F104+F105+F106</f>
        <v>2089.5</v>
      </c>
      <c r="G102" s="11">
        <f t="shared" ref="G102:I102" si="34">G103+G104+G105+G106</f>
        <v>0</v>
      </c>
      <c r="H102" s="11">
        <f t="shared" si="34"/>
        <v>0</v>
      </c>
      <c r="I102" s="11">
        <f t="shared" si="34"/>
        <v>0</v>
      </c>
      <c r="J102" s="11">
        <f>I102+I103+I104+I105</f>
        <v>0</v>
      </c>
      <c r="K102" s="49" t="s">
        <v>12</v>
      </c>
      <c r="M102" s="4"/>
    </row>
    <row r="103" spans="1:13" ht="30" x14ac:dyDescent="0.25">
      <c r="A103" s="53"/>
      <c r="B103" s="57"/>
      <c r="C103" s="25" t="s">
        <v>1</v>
      </c>
      <c r="D103" s="11">
        <f t="shared" si="33"/>
        <v>1555.9</v>
      </c>
      <c r="E103" s="11">
        <v>0</v>
      </c>
      <c r="F103" s="1">
        <v>1555.9</v>
      </c>
      <c r="G103" s="11">
        <v>0</v>
      </c>
      <c r="H103" s="11">
        <v>0</v>
      </c>
      <c r="I103" s="11">
        <v>0</v>
      </c>
      <c r="J103" s="11">
        <v>0</v>
      </c>
      <c r="K103" s="49"/>
    </row>
    <row r="104" spans="1:13" x14ac:dyDescent="0.25">
      <c r="A104" s="53"/>
      <c r="B104" s="57"/>
      <c r="C104" s="25" t="s">
        <v>2</v>
      </c>
      <c r="D104" s="11">
        <f t="shared" si="33"/>
        <v>31.8</v>
      </c>
      <c r="E104" s="11">
        <v>0</v>
      </c>
      <c r="F104" s="11">
        <v>31.8</v>
      </c>
      <c r="G104" s="11">
        <v>0</v>
      </c>
      <c r="H104" s="11">
        <v>0</v>
      </c>
      <c r="I104" s="11">
        <v>0</v>
      </c>
      <c r="J104" s="11">
        <v>0</v>
      </c>
      <c r="K104" s="49"/>
    </row>
    <row r="105" spans="1:13" x14ac:dyDescent="0.25">
      <c r="A105" s="53"/>
      <c r="B105" s="57"/>
      <c r="C105" s="25" t="s">
        <v>3</v>
      </c>
      <c r="D105" s="11">
        <f t="shared" si="33"/>
        <v>501.8</v>
      </c>
      <c r="E105" s="11">
        <v>0</v>
      </c>
      <c r="F105" s="11">
        <v>501.8</v>
      </c>
      <c r="G105" s="11">
        <v>0</v>
      </c>
      <c r="H105" s="11">
        <v>0</v>
      </c>
      <c r="I105" s="11">
        <v>0</v>
      </c>
      <c r="J105" s="11">
        <v>0</v>
      </c>
      <c r="K105" s="49"/>
    </row>
    <row r="106" spans="1:13" ht="30" x14ac:dyDescent="0.25">
      <c r="A106" s="53"/>
      <c r="B106" s="58"/>
      <c r="C106" s="25" t="s">
        <v>4</v>
      </c>
      <c r="D106" s="11">
        <f t="shared" si="33"/>
        <v>0</v>
      </c>
      <c r="E106" s="11">
        <v>0</v>
      </c>
      <c r="F106" s="12">
        <v>0</v>
      </c>
      <c r="G106" s="11">
        <v>0</v>
      </c>
      <c r="H106" s="11">
        <v>0</v>
      </c>
      <c r="I106" s="11">
        <v>0</v>
      </c>
      <c r="J106" s="11">
        <v>0</v>
      </c>
      <c r="K106" s="49"/>
    </row>
    <row r="107" spans="1:13" ht="28.5" x14ac:dyDescent="0.25">
      <c r="A107" s="48" t="s">
        <v>23</v>
      </c>
      <c r="B107" s="48"/>
      <c r="C107" s="30" t="s">
        <v>25</v>
      </c>
      <c r="D107" s="32">
        <f>E107+F107+G107+H107+I107+J107</f>
        <v>19086.600000000002</v>
      </c>
      <c r="E107" s="32">
        <f>E108+E109+E110+E111</f>
        <v>0</v>
      </c>
      <c r="F107" s="32">
        <f t="shared" ref="F107:I107" si="35">F108+F109+F110+F111</f>
        <v>19086.600000000002</v>
      </c>
      <c r="G107" s="32">
        <f t="shared" si="35"/>
        <v>0</v>
      </c>
      <c r="H107" s="32">
        <f t="shared" si="35"/>
        <v>0</v>
      </c>
      <c r="I107" s="32">
        <f t="shared" si="35"/>
        <v>0</v>
      </c>
      <c r="J107" s="32">
        <f>I108+I109+I110+I111</f>
        <v>0</v>
      </c>
      <c r="K107" s="49"/>
    </row>
    <row r="108" spans="1:13" ht="30" x14ac:dyDescent="0.25">
      <c r="A108" s="48"/>
      <c r="B108" s="48"/>
      <c r="C108" s="6" t="s">
        <v>1</v>
      </c>
      <c r="D108" s="32">
        <f t="shared" ref="D108:D111" si="36">E108+F108+G108+H108+I108+J108</f>
        <v>17216.600000000002</v>
      </c>
      <c r="E108" s="11">
        <f>E93+E98+E103</f>
        <v>0</v>
      </c>
      <c r="F108" s="11">
        <f>F93+F98+F103</f>
        <v>17216.600000000002</v>
      </c>
      <c r="G108" s="11">
        <f>G93+G98+G103</f>
        <v>0</v>
      </c>
      <c r="H108" s="11">
        <f t="shared" ref="H108:J108" si="37">H93+H98+H103</f>
        <v>0</v>
      </c>
      <c r="I108" s="11">
        <f t="shared" si="37"/>
        <v>0</v>
      </c>
      <c r="J108" s="11">
        <f t="shared" si="37"/>
        <v>0</v>
      </c>
      <c r="K108" s="49"/>
    </row>
    <row r="109" spans="1:13" x14ac:dyDescent="0.25">
      <c r="A109" s="48"/>
      <c r="B109" s="48"/>
      <c r="C109" s="6" t="s">
        <v>2</v>
      </c>
      <c r="D109" s="32">
        <f t="shared" si="36"/>
        <v>351.4</v>
      </c>
      <c r="E109" s="11">
        <f t="shared" ref="E109:F111" si="38">E104+E99+E94</f>
        <v>0</v>
      </c>
      <c r="F109" s="11">
        <f t="shared" si="38"/>
        <v>351.4</v>
      </c>
      <c r="G109" s="11">
        <f t="shared" ref="G109:J109" si="39">G104+G99+G94</f>
        <v>0</v>
      </c>
      <c r="H109" s="11">
        <f t="shared" si="39"/>
        <v>0</v>
      </c>
      <c r="I109" s="11">
        <f t="shared" si="39"/>
        <v>0</v>
      </c>
      <c r="J109" s="11">
        <f t="shared" si="39"/>
        <v>0</v>
      </c>
      <c r="K109" s="49"/>
    </row>
    <row r="110" spans="1:13" x14ac:dyDescent="0.25">
      <c r="A110" s="48"/>
      <c r="B110" s="48"/>
      <c r="C110" s="6" t="s">
        <v>3</v>
      </c>
      <c r="D110" s="32">
        <f t="shared" si="36"/>
        <v>1518.6</v>
      </c>
      <c r="E110" s="11">
        <f t="shared" si="38"/>
        <v>0</v>
      </c>
      <c r="F110" s="11">
        <f t="shared" si="38"/>
        <v>1518.6</v>
      </c>
      <c r="G110" s="11">
        <f t="shared" ref="G110:J110" si="40">G105+G100+G95</f>
        <v>0</v>
      </c>
      <c r="H110" s="11">
        <f t="shared" si="40"/>
        <v>0</v>
      </c>
      <c r="I110" s="11">
        <f t="shared" si="40"/>
        <v>0</v>
      </c>
      <c r="J110" s="11">
        <f t="shared" si="40"/>
        <v>0</v>
      </c>
      <c r="K110" s="49"/>
    </row>
    <row r="111" spans="1:13" ht="30" x14ac:dyDescent="0.25">
      <c r="A111" s="48"/>
      <c r="B111" s="48"/>
      <c r="C111" s="6" t="s">
        <v>4</v>
      </c>
      <c r="D111" s="32">
        <f t="shared" si="36"/>
        <v>0</v>
      </c>
      <c r="E111" s="11">
        <f t="shared" si="38"/>
        <v>0</v>
      </c>
      <c r="F111" s="11">
        <f t="shared" si="38"/>
        <v>0</v>
      </c>
      <c r="G111" s="11">
        <f t="shared" ref="G111:J111" si="41">G106+G101+G96</f>
        <v>0</v>
      </c>
      <c r="H111" s="11">
        <f t="shared" si="41"/>
        <v>0</v>
      </c>
      <c r="I111" s="11">
        <f t="shared" si="41"/>
        <v>0</v>
      </c>
      <c r="J111" s="11">
        <f t="shared" si="41"/>
        <v>0</v>
      </c>
      <c r="K111" s="49"/>
    </row>
    <row r="112" spans="1:13" ht="15" customHeight="1" x14ac:dyDescent="0.25">
      <c r="A112" s="54" t="s">
        <v>46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1:11" ht="28.5" x14ac:dyDescent="0.25">
      <c r="A113" s="55" t="s">
        <v>47</v>
      </c>
      <c r="B113" s="49" t="s">
        <v>5</v>
      </c>
      <c r="C113" s="28" t="s">
        <v>25</v>
      </c>
      <c r="D113" s="11">
        <f>E113+F113+G113+H113+I113+J113</f>
        <v>8879.6999999999989</v>
      </c>
      <c r="E113" s="11">
        <f>E114+E115+E116+E117</f>
        <v>0</v>
      </c>
      <c r="F113" s="11">
        <f t="shared" ref="F113:J113" si="42">F114+F115+F116+F117</f>
        <v>8879.6999999999989</v>
      </c>
      <c r="G113" s="11">
        <f t="shared" si="42"/>
        <v>0</v>
      </c>
      <c r="H113" s="11">
        <f t="shared" si="42"/>
        <v>0</v>
      </c>
      <c r="I113" s="11">
        <f t="shared" si="42"/>
        <v>0</v>
      </c>
      <c r="J113" s="11">
        <f t="shared" si="42"/>
        <v>0</v>
      </c>
      <c r="K113" s="49" t="s">
        <v>21</v>
      </c>
    </row>
    <row r="114" spans="1:11" ht="30" x14ac:dyDescent="0.25">
      <c r="A114" s="55"/>
      <c r="B114" s="49"/>
      <c r="C114" s="25" t="s">
        <v>1</v>
      </c>
      <c r="D114" s="11">
        <f t="shared" ref="D114:D117" si="43">E114+F114+G114+H114+I114+J114</f>
        <v>8203.4</v>
      </c>
      <c r="E114" s="11">
        <v>0</v>
      </c>
      <c r="F114" s="11">
        <v>8203.4</v>
      </c>
      <c r="G114" s="11">
        <v>0</v>
      </c>
      <c r="H114" s="11">
        <v>0</v>
      </c>
      <c r="I114" s="11">
        <v>0</v>
      </c>
      <c r="J114" s="11">
        <v>0</v>
      </c>
      <c r="K114" s="49"/>
    </row>
    <row r="115" spans="1:11" x14ac:dyDescent="0.25">
      <c r="A115" s="55"/>
      <c r="B115" s="49"/>
      <c r="C115" s="25" t="s">
        <v>2</v>
      </c>
      <c r="D115" s="11">
        <f t="shared" si="43"/>
        <v>167.4</v>
      </c>
      <c r="E115" s="11">
        <v>0</v>
      </c>
      <c r="F115" s="11">
        <v>167.4</v>
      </c>
      <c r="G115" s="11">
        <v>0</v>
      </c>
      <c r="H115" s="11">
        <v>0</v>
      </c>
      <c r="I115" s="11">
        <v>0</v>
      </c>
      <c r="J115" s="11">
        <v>0</v>
      </c>
      <c r="K115" s="49"/>
    </row>
    <row r="116" spans="1:11" x14ac:dyDescent="0.25">
      <c r="A116" s="55"/>
      <c r="B116" s="49"/>
      <c r="C116" s="25" t="s">
        <v>3</v>
      </c>
      <c r="D116" s="11">
        <f t="shared" si="43"/>
        <v>508.9</v>
      </c>
      <c r="E116" s="11">
        <v>0</v>
      </c>
      <c r="F116" s="11">
        <v>508.9</v>
      </c>
      <c r="G116" s="11">
        <v>0</v>
      </c>
      <c r="H116" s="11">
        <v>0</v>
      </c>
      <c r="I116" s="11">
        <v>0</v>
      </c>
      <c r="J116" s="11">
        <v>0</v>
      </c>
      <c r="K116" s="49"/>
    </row>
    <row r="117" spans="1:11" ht="30" x14ac:dyDescent="0.25">
      <c r="A117" s="55"/>
      <c r="B117" s="49"/>
      <c r="C117" s="25" t="s">
        <v>4</v>
      </c>
      <c r="D117" s="11">
        <f t="shared" si="43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49"/>
    </row>
    <row r="118" spans="1:11" ht="28.5" x14ac:dyDescent="0.25">
      <c r="A118" s="53" t="s">
        <v>48</v>
      </c>
      <c r="B118" s="49" t="s">
        <v>5</v>
      </c>
      <c r="C118" s="28" t="s">
        <v>25</v>
      </c>
      <c r="D118" s="11">
        <f t="shared" ref="D118:D132" si="44">E118+F118+G118+H118+I118+J118</f>
        <v>30710.699999999997</v>
      </c>
      <c r="E118" s="11">
        <f>E119+E120+E121+E122</f>
        <v>0</v>
      </c>
      <c r="F118" s="11">
        <f t="shared" ref="F118:J118" si="45">F119+F120+F121+F122</f>
        <v>20817.3</v>
      </c>
      <c r="G118" s="11">
        <f t="shared" si="45"/>
        <v>9893.4</v>
      </c>
      <c r="H118" s="11">
        <f>H119+H120+H121+H122</f>
        <v>0</v>
      </c>
      <c r="I118" s="11">
        <f t="shared" si="45"/>
        <v>0</v>
      </c>
      <c r="J118" s="11">
        <f t="shared" si="45"/>
        <v>0</v>
      </c>
      <c r="K118" s="49" t="s">
        <v>31</v>
      </c>
    </row>
    <row r="119" spans="1:11" ht="30" x14ac:dyDescent="0.25">
      <c r="A119" s="53"/>
      <c r="B119" s="49"/>
      <c r="C119" s="25" t="s">
        <v>1</v>
      </c>
      <c r="D119" s="11">
        <f t="shared" si="44"/>
        <v>20371.7</v>
      </c>
      <c r="E119" s="11">
        <v>0</v>
      </c>
      <c r="F119" s="11">
        <v>20371.7</v>
      </c>
      <c r="G119" s="11">
        <f>H119+I119+K119+L119+M119+N119</f>
        <v>0</v>
      </c>
      <c r="H119" s="11">
        <v>0</v>
      </c>
      <c r="I119" s="11">
        <v>0</v>
      </c>
      <c r="J119" s="11">
        <v>0</v>
      </c>
      <c r="K119" s="49"/>
    </row>
    <row r="120" spans="1:11" x14ac:dyDescent="0.25">
      <c r="A120" s="53"/>
      <c r="B120" s="49"/>
      <c r="C120" s="25" t="s">
        <v>2</v>
      </c>
      <c r="D120" s="11">
        <f t="shared" si="44"/>
        <v>10237.099999999999</v>
      </c>
      <c r="E120" s="11">
        <v>0</v>
      </c>
      <c r="F120" s="11">
        <v>415.8</v>
      </c>
      <c r="G120" s="11">
        <f>9000+821.3</f>
        <v>9821.2999999999993</v>
      </c>
      <c r="H120" s="11">
        <v>0</v>
      </c>
      <c r="I120" s="11">
        <v>0</v>
      </c>
      <c r="J120" s="11">
        <v>0</v>
      </c>
      <c r="K120" s="49"/>
    </row>
    <row r="121" spans="1:11" x14ac:dyDescent="0.25">
      <c r="A121" s="53"/>
      <c r="B121" s="49"/>
      <c r="C121" s="25" t="s">
        <v>3</v>
      </c>
      <c r="D121" s="11">
        <f t="shared" si="44"/>
        <v>101.89999999999999</v>
      </c>
      <c r="E121" s="11">
        <v>0</v>
      </c>
      <c r="F121" s="11">
        <v>29.8</v>
      </c>
      <c r="G121" s="11">
        <v>72.099999999999994</v>
      </c>
      <c r="H121" s="11">
        <v>0</v>
      </c>
      <c r="I121" s="11">
        <v>0</v>
      </c>
      <c r="J121" s="11">
        <v>0</v>
      </c>
      <c r="K121" s="49"/>
    </row>
    <row r="122" spans="1:11" ht="30" x14ac:dyDescent="0.25">
      <c r="A122" s="53"/>
      <c r="B122" s="49"/>
      <c r="C122" s="25" t="s">
        <v>4</v>
      </c>
      <c r="D122" s="11">
        <f t="shared" si="44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49"/>
    </row>
    <row r="123" spans="1:11" ht="28.5" x14ac:dyDescent="0.25">
      <c r="A123" s="53" t="s">
        <v>49</v>
      </c>
      <c r="B123" s="49" t="s">
        <v>5</v>
      </c>
      <c r="C123" s="28" t="s">
        <v>25</v>
      </c>
      <c r="D123" s="11">
        <f t="shared" si="44"/>
        <v>74256.5</v>
      </c>
      <c r="E123" s="11">
        <f>E124+E125+E126+E127</f>
        <v>0</v>
      </c>
      <c r="F123" s="11">
        <f t="shared" ref="F123:J123" si="46">F124+F125+F126+F127</f>
        <v>37587.699999999997</v>
      </c>
      <c r="G123" s="11">
        <f t="shared" si="46"/>
        <v>36668.799999999996</v>
      </c>
      <c r="H123" s="11">
        <f t="shared" si="46"/>
        <v>0</v>
      </c>
      <c r="I123" s="11">
        <f t="shared" si="46"/>
        <v>0</v>
      </c>
      <c r="J123" s="11">
        <f t="shared" si="46"/>
        <v>0</v>
      </c>
      <c r="K123" s="49" t="s">
        <v>13</v>
      </c>
    </row>
    <row r="124" spans="1:11" ht="30" x14ac:dyDescent="0.25">
      <c r="A124" s="53"/>
      <c r="B124" s="49"/>
      <c r="C124" s="25" t="s">
        <v>1</v>
      </c>
      <c r="D124" s="11">
        <f t="shared" si="44"/>
        <v>68698.2</v>
      </c>
      <c r="E124" s="11">
        <v>0</v>
      </c>
      <c r="F124" s="11">
        <v>34349.1</v>
      </c>
      <c r="G124" s="11">
        <v>34349.1</v>
      </c>
      <c r="H124" s="11">
        <v>0</v>
      </c>
      <c r="I124" s="11">
        <v>0</v>
      </c>
      <c r="J124" s="11">
        <v>0</v>
      </c>
      <c r="K124" s="49"/>
    </row>
    <row r="125" spans="1:11" x14ac:dyDescent="0.25">
      <c r="A125" s="53"/>
      <c r="B125" s="49"/>
      <c r="C125" s="25" t="s">
        <v>2</v>
      </c>
      <c r="D125" s="11">
        <f t="shared" si="44"/>
        <v>2250.6</v>
      </c>
      <c r="E125" s="11">
        <v>0</v>
      </c>
      <c r="F125" s="11">
        <v>701</v>
      </c>
      <c r="G125" s="11">
        <f>701+848.6</f>
        <v>1549.6</v>
      </c>
      <c r="H125" s="11">
        <v>0</v>
      </c>
      <c r="I125" s="11">
        <v>0</v>
      </c>
      <c r="J125" s="11">
        <v>0</v>
      </c>
      <c r="K125" s="49"/>
    </row>
    <row r="126" spans="1:11" x14ac:dyDescent="0.25">
      <c r="A126" s="53"/>
      <c r="B126" s="49"/>
      <c r="C126" s="25" t="s">
        <v>3</v>
      </c>
      <c r="D126" s="11">
        <f t="shared" si="44"/>
        <v>807.7</v>
      </c>
      <c r="E126" s="11">
        <v>0</v>
      </c>
      <c r="F126" s="11">
        <v>37.6</v>
      </c>
      <c r="G126" s="11">
        <f>37.6+44.6+687.9</f>
        <v>770.1</v>
      </c>
      <c r="H126" s="11">
        <v>0</v>
      </c>
      <c r="I126" s="11">
        <v>0</v>
      </c>
      <c r="J126" s="11">
        <v>0</v>
      </c>
      <c r="K126" s="49"/>
    </row>
    <row r="127" spans="1:11" ht="30" x14ac:dyDescent="0.25">
      <c r="A127" s="53"/>
      <c r="B127" s="49"/>
      <c r="C127" s="25" t="s">
        <v>4</v>
      </c>
      <c r="D127" s="11">
        <f t="shared" si="44"/>
        <v>2500</v>
      </c>
      <c r="E127" s="11">
        <v>0</v>
      </c>
      <c r="F127" s="11">
        <v>2500</v>
      </c>
      <c r="G127" s="11">
        <v>0</v>
      </c>
      <c r="H127" s="11">
        <v>0</v>
      </c>
      <c r="I127" s="11">
        <v>0</v>
      </c>
      <c r="J127" s="11">
        <v>0</v>
      </c>
      <c r="K127" s="49"/>
    </row>
    <row r="128" spans="1:11" s="1" customFormat="1" ht="28.5" x14ac:dyDescent="0.25">
      <c r="A128" s="48" t="s">
        <v>24</v>
      </c>
      <c r="B128" s="48"/>
      <c r="C128" s="28" t="s">
        <v>25</v>
      </c>
      <c r="D128" s="32">
        <f t="shared" si="44"/>
        <v>113846.9</v>
      </c>
      <c r="E128" s="32">
        <f>E129+E130+E131+E132</f>
        <v>0</v>
      </c>
      <c r="F128" s="32">
        <f t="shared" ref="F128:J128" si="47">F129+F130+F131+F132</f>
        <v>67284.7</v>
      </c>
      <c r="G128" s="32">
        <f t="shared" si="47"/>
        <v>46562.2</v>
      </c>
      <c r="H128" s="32">
        <f t="shared" si="47"/>
        <v>0</v>
      </c>
      <c r="I128" s="32">
        <f t="shared" si="47"/>
        <v>0</v>
      </c>
      <c r="J128" s="32">
        <f t="shared" si="47"/>
        <v>0</v>
      </c>
      <c r="K128" s="49"/>
    </row>
    <row r="129" spans="1:11" s="1" customFormat="1" ht="30" x14ac:dyDescent="0.25">
      <c r="A129" s="48"/>
      <c r="B129" s="48"/>
      <c r="C129" s="25" t="s">
        <v>1</v>
      </c>
      <c r="D129" s="32">
        <f t="shared" si="44"/>
        <v>97273.299999999988</v>
      </c>
      <c r="E129" s="11">
        <f>E114+E119+E124</f>
        <v>0</v>
      </c>
      <c r="F129" s="11">
        <f t="shared" ref="F129:J129" si="48">F114+F119+F124</f>
        <v>62924.2</v>
      </c>
      <c r="G129" s="11">
        <f>G114+G119+G124</f>
        <v>34349.1</v>
      </c>
      <c r="H129" s="11">
        <f t="shared" si="48"/>
        <v>0</v>
      </c>
      <c r="I129" s="11">
        <f t="shared" si="48"/>
        <v>0</v>
      </c>
      <c r="J129" s="11">
        <f t="shared" si="48"/>
        <v>0</v>
      </c>
      <c r="K129" s="49"/>
    </row>
    <row r="130" spans="1:11" s="1" customFormat="1" x14ac:dyDescent="0.25">
      <c r="A130" s="48"/>
      <c r="B130" s="48"/>
      <c r="C130" s="25" t="s">
        <v>2</v>
      </c>
      <c r="D130" s="32">
        <f t="shared" si="44"/>
        <v>12655.1</v>
      </c>
      <c r="E130" s="11">
        <f t="shared" ref="E130:E132" si="49">E115+E120+E125</f>
        <v>0</v>
      </c>
      <c r="F130" s="11">
        <f t="shared" ref="F130:J130" si="50">F115+F120+F125</f>
        <v>1284.2</v>
      </c>
      <c r="G130" s="11">
        <f t="shared" si="50"/>
        <v>11370.9</v>
      </c>
      <c r="H130" s="11">
        <f t="shared" si="50"/>
        <v>0</v>
      </c>
      <c r="I130" s="11">
        <f t="shared" si="50"/>
        <v>0</v>
      </c>
      <c r="J130" s="11">
        <f t="shared" si="50"/>
        <v>0</v>
      </c>
      <c r="K130" s="49"/>
    </row>
    <row r="131" spans="1:11" s="1" customFormat="1" x14ac:dyDescent="0.25">
      <c r="A131" s="48"/>
      <c r="B131" s="48"/>
      <c r="C131" s="25" t="s">
        <v>3</v>
      </c>
      <c r="D131" s="32">
        <f t="shared" si="44"/>
        <v>1418.5</v>
      </c>
      <c r="E131" s="11">
        <f t="shared" si="49"/>
        <v>0</v>
      </c>
      <c r="F131" s="11">
        <f t="shared" ref="F131:J131" si="51">F116+F121+F126</f>
        <v>576.29999999999995</v>
      </c>
      <c r="G131" s="11">
        <f t="shared" si="51"/>
        <v>842.2</v>
      </c>
      <c r="H131" s="11">
        <f t="shared" si="51"/>
        <v>0</v>
      </c>
      <c r="I131" s="11">
        <f t="shared" si="51"/>
        <v>0</v>
      </c>
      <c r="J131" s="11">
        <f t="shared" si="51"/>
        <v>0</v>
      </c>
      <c r="K131" s="49"/>
    </row>
    <row r="132" spans="1:11" s="1" customFormat="1" ht="30" x14ac:dyDescent="0.25">
      <c r="A132" s="48"/>
      <c r="B132" s="48"/>
      <c r="C132" s="25" t="s">
        <v>4</v>
      </c>
      <c r="D132" s="32">
        <f t="shared" si="44"/>
        <v>2500</v>
      </c>
      <c r="E132" s="11">
        <f t="shared" si="49"/>
        <v>0</v>
      </c>
      <c r="F132" s="11">
        <f t="shared" ref="F132:J132" si="52">F117+F122+F127</f>
        <v>2500</v>
      </c>
      <c r="G132" s="11">
        <f t="shared" si="52"/>
        <v>0</v>
      </c>
      <c r="H132" s="11">
        <f t="shared" si="52"/>
        <v>0</v>
      </c>
      <c r="I132" s="11">
        <f t="shared" si="52"/>
        <v>0</v>
      </c>
      <c r="J132" s="11">
        <f t="shared" si="52"/>
        <v>0</v>
      </c>
      <c r="K132" s="49"/>
    </row>
    <row r="133" spans="1:11" s="1" customFormat="1" ht="28.5" x14ac:dyDescent="0.25">
      <c r="A133" s="50" t="s">
        <v>29</v>
      </c>
      <c r="B133" s="51"/>
      <c r="C133" s="28" t="s">
        <v>25</v>
      </c>
      <c r="D133" s="31">
        <f>E133+F133+G133+H133+I133+J133</f>
        <v>284720.18</v>
      </c>
      <c r="E133" s="32">
        <f>E134+E135+E136+E137</f>
        <v>27007.68</v>
      </c>
      <c r="F133" s="32">
        <f>F134+F135+F136+F137</f>
        <v>167227.79999999999</v>
      </c>
      <c r="G133" s="32">
        <f t="shared" ref="G133:J133" si="53">G134+G135+G136+G137</f>
        <v>88954.700000000012</v>
      </c>
      <c r="H133" s="32">
        <f t="shared" si="53"/>
        <v>510</v>
      </c>
      <c r="I133" s="32">
        <f t="shared" si="53"/>
        <v>510</v>
      </c>
      <c r="J133" s="32">
        <f t="shared" si="53"/>
        <v>510</v>
      </c>
      <c r="K133" s="52"/>
    </row>
    <row r="134" spans="1:11" s="1" customFormat="1" ht="30" x14ac:dyDescent="0.25">
      <c r="A134" s="51"/>
      <c r="B134" s="51"/>
      <c r="C134" s="25" t="s">
        <v>1</v>
      </c>
      <c r="D134" s="31">
        <f t="shared" ref="D134:D137" si="54">E134+F134+G134+H134+I134+J134</f>
        <v>141527.4</v>
      </c>
      <c r="E134" s="11">
        <f t="shared" ref="E134:J137" si="55">E18+E59+E86+E108+E129</f>
        <v>359</v>
      </c>
      <c r="F134" s="11">
        <f t="shared" si="55"/>
        <v>80495.5</v>
      </c>
      <c r="G134" s="11">
        <f>G18+G59+G86+G108+G129</f>
        <v>60672.9</v>
      </c>
      <c r="H134" s="11">
        <f t="shared" si="55"/>
        <v>0</v>
      </c>
      <c r="I134" s="11">
        <f t="shared" si="55"/>
        <v>0</v>
      </c>
      <c r="J134" s="11">
        <f t="shared" si="55"/>
        <v>0</v>
      </c>
      <c r="K134" s="52"/>
    </row>
    <row r="135" spans="1:11" s="1" customFormat="1" x14ac:dyDescent="0.25">
      <c r="A135" s="51"/>
      <c r="B135" s="51"/>
      <c r="C135" s="25" t="s">
        <v>2</v>
      </c>
      <c r="D135" s="31">
        <f t="shared" si="54"/>
        <v>118770.57799999999</v>
      </c>
      <c r="E135" s="11">
        <f t="shared" si="55"/>
        <v>24750.477999999999</v>
      </c>
      <c r="F135" s="11">
        <f t="shared" si="55"/>
        <v>76296.399999999994</v>
      </c>
      <c r="G135" s="11">
        <f t="shared" si="55"/>
        <v>17723.699999999997</v>
      </c>
      <c r="H135" s="11">
        <f t="shared" si="55"/>
        <v>0</v>
      </c>
      <c r="I135" s="11">
        <f t="shared" si="55"/>
        <v>0</v>
      </c>
      <c r="J135" s="11">
        <f t="shared" si="55"/>
        <v>0</v>
      </c>
      <c r="K135" s="52"/>
    </row>
    <row r="136" spans="1:11" s="1" customFormat="1" x14ac:dyDescent="0.25">
      <c r="A136" s="51"/>
      <c r="B136" s="51"/>
      <c r="C136" s="25" t="s">
        <v>3</v>
      </c>
      <c r="D136" s="31">
        <f t="shared" si="54"/>
        <v>21922.202000000001</v>
      </c>
      <c r="E136" s="11">
        <f t="shared" si="55"/>
        <v>1898.2019999999998</v>
      </c>
      <c r="F136" s="11">
        <f t="shared" si="55"/>
        <v>7935.9000000000005</v>
      </c>
      <c r="G136" s="11">
        <f t="shared" si="55"/>
        <v>10558.1</v>
      </c>
      <c r="H136" s="11">
        <f t="shared" si="55"/>
        <v>510</v>
      </c>
      <c r="I136" s="11">
        <f t="shared" si="55"/>
        <v>510</v>
      </c>
      <c r="J136" s="11">
        <f t="shared" si="55"/>
        <v>510</v>
      </c>
      <c r="K136" s="52"/>
    </row>
    <row r="137" spans="1:11" s="1" customFormat="1" ht="30" x14ac:dyDescent="0.25">
      <c r="A137" s="51"/>
      <c r="B137" s="51"/>
      <c r="C137" s="25" t="s">
        <v>4</v>
      </c>
      <c r="D137" s="31">
        <f t="shared" si="54"/>
        <v>2500</v>
      </c>
      <c r="E137" s="11">
        <f t="shared" si="55"/>
        <v>0</v>
      </c>
      <c r="F137" s="11">
        <f t="shared" si="55"/>
        <v>2500</v>
      </c>
      <c r="G137" s="11">
        <f t="shared" si="55"/>
        <v>0</v>
      </c>
      <c r="H137" s="11">
        <f t="shared" si="55"/>
        <v>0</v>
      </c>
      <c r="I137" s="11">
        <f t="shared" si="55"/>
        <v>0</v>
      </c>
      <c r="J137" s="11">
        <f t="shared" si="55"/>
        <v>0</v>
      </c>
      <c r="K137" s="52"/>
    </row>
    <row r="138" spans="1:11" ht="29.25" customHeight="1" x14ac:dyDescent="0.25">
      <c r="C138" s="10"/>
    </row>
    <row r="139" spans="1:11" ht="43.5" customHeight="1" x14ac:dyDescent="0.25">
      <c r="A139" s="2" t="s">
        <v>53</v>
      </c>
      <c r="C139" s="10"/>
    </row>
    <row r="140" spans="1:11" ht="29.25" customHeight="1" x14ac:dyDescent="0.25">
      <c r="A140" s="2" t="s">
        <v>54</v>
      </c>
    </row>
    <row r="141" spans="1:11" ht="29.25" customHeight="1" x14ac:dyDescent="0.25">
      <c r="A141" s="2" t="s">
        <v>55</v>
      </c>
    </row>
    <row r="142" spans="1:11" ht="29.25" customHeight="1" x14ac:dyDescent="0.25"/>
    <row r="143" spans="1:11" ht="29.25" customHeight="1" x14ac:dyDescent="0.25"/>
    <row r="144" spans="1:11" ht="29.25" customHeight="1" x14ac:dyDescent="0.25"/>
    <row r="145" ht="39.75" customHeight="1" x14ac:dyDescent="0.25"/>
    <row r="150" ht="29.25" customHeight="1" x14ac:dyDescent="0.25"/>
  </sheetData>
  <mergeCells count="89">
    <mergeCell ref="G1:K1"/>
    <mergeCell ref="A2:K2"/>
    <mergeCell ref="A3:A4"/>
    <mergeCell ref="B3:B4"/>
    <mergeCell ref="C3:C4"/>
    <mergeCell ref="D3:J3"/>
    <mergeCell ref="K3:K4"/>
    <mergeCell ref="A22:K22"/>
    <mergeCell ref="A6:K6"/>
    <mergeCell ref="A7:A11"/>
    <mergeCell ref="B7:B11"/>
    <mergeCell ref="K7:K11"/>
    <mergeCell ref="A12:A16"/>
    <mergeCell ref="B12:B16"/>
    <mergeCell ref="K12:K16"/>
    <mergeCell ref="A17:B21"/>
    <mergeCell ref="K17:K21"/>
    <mergeCell ref="A23:A27"/>
    <mergeCell ref="B23:B27"/>
    <mergeCell ref="K23:K27"/>
    <mergeCell ref="A28:A32"/>
    <mergeCell ref="B28:B32"/>
    <mergeCell ref="K28:K32"/>
    <mergeCell ref="A33:A37"/>
    <mergeCell ref="B33:B37"/>
    <mergeCell ref="K33:K37"/>
    <mergeCell ref="A38:A42"/>
    <mergeCell ref="B38:B42"/>
    <mergeCell ref="K38:K42"/>
    <mergeCell ref="A63:K63"/>
    <mergeCell ref="A48:A52"/>
    <mergeCell ref="B48:B52"/>
    <mergeCell ref="K48:K52"/>
    <mergeCell ref="A43:A47"/>
    <mergeCell ref="B43:B47"/>
    <mergeCell ref="K43:K47"/>
    <mergeCell ref="A53:A57"/>
    <mergeCell ref="B53:B57"/>
    <mergeCell ref="K53:K57"/>
    <mergeCell ref="A58:B62"/>
    <mergeCell ref="K58:K62"/>
    <mergeCell ref="A70:A74"/>
    <mergeCell ref="B70:B74"/>
    <mergeCell ref="K70:K74"/>
    <mergeCell ref="A64:A69"/>
    <mergeCell ref="B64:B69"/>
    <mergeCell ref="C64:C65"/>
    <mergeCell ref="D64:D65"/>
    <mergeCell ref="E64:E65"/>
    <mergeCell ref="F64:F65"/>
    <mergeCell ref="G64:G65"/>
    <mergeCell ref="H64:H65"/>
    <mergeCell ref="I64:I65"/>
    <mergeCell ref="J64:J65"/>
    <mergeCell ref="K64:K69"/>
    <mergeCell ref="A75:A79"/>
    <mergeCell ref="B75:B79"/>
    <mergeCell ref="K75:K79"/>
    <mergeCell ref="A80:A84"/>
    <mergeCell ref="B80:B84"/>
    <mergeCell ref="K80:K84"/>
    <mergeCell ref="A85:B89"/>
    <mergeCell ref="A90:K90"/>
    <mergeCell ref="A91:K91"/>
    <mergeCell ref="A92:A96"/>
    <mergeCell ref="B92:B96"/>
    <mergeCell ref="K92:K96"/>
    <mergeCell ref="A97:A101"/>
    <mergeCell ref="B97:B101"/>
    <mergeCell ref="K97:K101"/>
    <mergeCell ref="A102:A106"/>
    <mergeCell ref="B102:B106"/>
    <mergeCell ref="K102:K106"/>
    <mergeCell ref="A107:B111"/>
    <mergeCell ref="K107:K111"/>
    <mergeCell ref="A112:K112"/>
    <mergeCell ref="A113:A117"/>
    <mergeCell ref="B113:B117"/>
    <mergeCell ref="K113:K117"/>
    <mergeCell ref="A128:B132"/>
    <mergeCell ref="K128:K132"/>
    <mergeCell ref="A133:B137"/>
    <mergeCell ref="K133:K137"/>
    <mergeCell ref="A118:A122"/>
    <mergeCell ref="B118:B122"/>
    <mergeCell ref="K118:K122"/>
    <mergeCell ref="A123:A127"/>
    <mergeCell ref="B123:B127"/>
    <mergeCell ref="K123:K12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Целевые показатели</vt:lpstr>
      <vt:lpstr>Перечень мероприятий</vt:lpstr>
      <vt:lpstr>'Перечень мероприятий'!Область_печати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2024-11-14T12:11:23Z</dcterms:modified>
</cp:coreProperties>
</file>