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showInkAnnotation="0"/>
  <xr:revisionPtr revIDLastSave="0" documentId="13_ncr:1_{17B89FD7-9154-40AF-AD8B-54A8359FA6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Целевые показатели" sheetId="1" r:id="rId1"/>
    <sheet name="Перечень мероприятий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5" i="2" l="1"/>
  <c r="D71" i="2"/>
  <c r="D70" i="2"/>
  <c r="D69" i="2"/>
  <c r="D68" i="2"/>
  <c r="J67" i="2"/>
  <c r="I67" i="2"/>
  <c r="H67" i="2"/>
  <c r="G67" i="2"/>
  <c r="F67" i="2"/>
  <c r="E67" i="2"/>
  <c r="D67" i="2" s="1"/>
  <c r="G14" i="2" l="1"/>
  <c r="G85" i="2" s="1"/>
  <c r="C11" i="1" l="1"/>
  <c r="D11" i="1" l="1"/>
  <c r="D50" i="2" l="1"/>
  <c r="D76" i="2" l="1"/>
  <c r="D75" i="2"/>
  <c r="D74" i="2"/>
  <c r="D73" i="2"/>
  <c r="J72" i="2"/>
  <c r="I72" i="2"/>
  <c r="H72" i="2"/>
  <c r="G72" i="2"/>
  <c r="F72" i="2"/>
  <c r="E72" i="2"/>
  <c r="D72" i="2" l="1"/>
  <c r="G11" i="2"/>
  <c r="G84" i="2" l="1"/>
  <c r="E84" i="2" l="1"/>
  <c r="E19" i="2" l="1"/>
  <c r="F84" i="2"/>
  <c r="F85" i="2"/>
  <c r="E85" i="2" l="1"/>
  <c r="E16" i="2"/>
  <c r="G82" i="2"/>
  <c r="F82" i="2" l="1"/>
  <c r="F31" i="2"/>
  <c r="F11" i="2" l="1"/>
  <c r="J86" i="2" l="1"/>
  <c r="I86" i="2"/>
  <c r="H86" i="2"/>
  <c r="G86" i="2"/>
  <c r="F86" i="2"/>
  <c r="E86" i="2"/>
  <c r="J85" i="2"/>
  <c r="I85" i="2"/>
  <c r="J84" i="2"/>
  <c r="J82" i="2" s="1"/>
  <c r="I84" i="2"/>
  <c r="I82" i="2" s="1"/>
  <c r="H84" i="2"/>
  <c r="J83" i="2"/>
  <c r="I83" i="2"/>
  <c r="H83" i="2"/>
  <c r="G83" i="2"/>
  <c r="F83" i="2"/>
  <c r="E83" i="2"/>
  <c r="D81" i="2"/>
  <c r="D80" i="2"/>
  <c r="D79" i="2"/>
  <c r="D78" i="2"/>
  <c r="J77" i="2"/>
  <c r="I77" i="2"/>
  <c r="H77" i="2"/>
  <c r="G77" i="2"/>
  <c r="F77" i="2"/>
  <c r="E77" i="2"/>
  <c r="D66" i="2"/>
  <c r="D65" i="2"/>
  <c r="D64" i="2"/>
  <c r="D63" i="2"/>
  <c r="J62" i="2"/>
  <c r="I62" i="2"/>
  <c r="H62" i="2"/>
  <c r="G62" i="2"/>
  <c r="F62" i="2"/>
  <c r="E62" i="2"/>
  <c r="D61" i="2"/>
  <c r="D60" i="2"/>
  <c r="D59" i="2"/>
  <c r="D58" i="2"/>
  <c r="J57" i="2"/>
  <c r="I57" i="2"/>
  <c r="H57" i="2"/>
  <c r="G57" i="2"/>
  <c r="F57" i="2"/>
  <c r="E57" i="2"/>
  <c r="D56" i="2"/>
  <c r="D55" i="2"/>
  <c r="D54" i="2"/>
  <c r="D53" i="2"/>
  <c r="J52" i="2"/>
  <c r="I52" i="2"/>
  <c r="H52" i="2"/>
  <c r="G52" i="2"/>
  <c r="F52" i="2"/>
  <c r="E52" i="2"/>
  <c r="D51" i="2"/>
  <c r="D49" i="2"/>
  <c r="D48" i="2"/>
  <c r="J47" i="2"/>
  <c r="I47" i="2"/>
  <c r="H47" i="2"/>
  <c r="G47" i="2"/>
  <c r="F47" i="2"/>
  <c r="E47" i="2"/>
  <c r="D45" i="2"/>
  <c r="D44" i="2"/>
  <c r="D43" i="2"/>
  <c r="D42" i="2"/>
  <c r="J41" i="2"/>
  <c r="I41" i="2"/>
  <c r="H41" i="2"/>
  <c r="G41" i="2"/>
  <c r="F41" i="2"/>
  <c r="E41" i="2"/>
  <c r="D40" i="2"/>
  <c r="D39" i="2"/>
  <c r="D38" i="2"/>
  <c r="D37" i="2"/>
  <c r="J36" i="2"/>
  <c r="I36" i="2"/>
  <c r="H36" i="2"/>
  <c r="G36" i="2"/>
  <c r="F36" i="2"/>
  <c r="E36" i="2"/>
  <c r="D35" i="2"/>
  <c r="D34" i="2"/>
  <c r="D33" i="2"/>
  <c r="D32" i="2"/>
  <c r="J31" i="2"/>
  <c r="I31" i="2"/>
  <c r="H31" i="2"/>
  <c r="G31" i="2"/>
  <c r="E31" i="2"/>
  <c r="D30" i="2"/>
  <c r="D29" i="2"/>
  <c r="D28" i="2"/>
  <c r="D27" i="2"/>
  <c r="J26" i="2"/>
  <c r="I26" i="2"/>
  <c r="H26" i="2"/>
  <c r="G26" i="2"/>
  <c r="F26" i="2"/>
  <c r="E26" i="2"/>
  <c r="D25" i="2"/>
  <c r="D24" i="2"/>
  <c r="D23" i="2"/>
  <c r="D22" i="2"/>
  <c r="J21" i="2"/>
  <c r="I21" i="2"/>
  <c r="H21" i="2"/>
  <c r="G21" i="2"/>
  <c r="F21" i="2"/>
  <c r="E21" i="2"/>
  <c r="D20" i="2"/>
  <c r="D19" i="2"/>
  <c r="D18" i="2"/>
  <c r="D17" i="2"/>
  <c r="J16" i="2"/>
  <c r="I16" i="2"/>
  <c r="H16" i="2"/>
  <c r="G16" i="2"/>
  <c r="F16" i="2"/>
  <c r="D15" i="2"/>
  <c r="D14" i="2"/>
  <c r="D13" i="2"/>
  <c r="D12" i="2"/>
  <c r="J11" i="2"/>
  <c r="I11" i="2"/>
  <c r="H11" i="2"/>
  <c r="E11" i="2"/>
  <c r="D10" i="2"/>
  <c r="D9" i="2"/>
  <c r="D8" i="2"/>
  <c r="D7" i="2"/>
  <c r="J6" i="2"/>
  <c r="I6" i="2"/>
  <c r="H6" i="2"/>
  <c r="G6" i="2"/>
  <c r="F6" i="2"/>
  <c r="E6" i="2"/>
  <c r="D85" i="2" l="1"/>
  <c r="H82" i="2"/>
  <c r="D84" i="2"/>
  <c r="E82" i="2"/>
  <c r="D16" i="2"/>
  <c r="D77" i="2"/>
  <c r="D86" i="2"/>
  <c r="D36" i="2"/>
  <c r="D62" i="2"/>
  <c r="D52" i="2"/>
  <c r="D57" i="2"/>
  <c r="D47" i="2"/>
  <c r="D6" i="2"/>
  <c r="D83" i="2"/>
  <c r="D11" i="2"/>
  <c r="D26" i="2"/>
  <c r="D31" i="2"/>
  <c r="D21" i="2"/>
  <c r="D41" i="2"/>
  <c r="D82" i="2" l="1"/>
  <c r="E11" i="1" l="1"/>
  <c r="F11" i="1" l="1"/>
  <c r="G11" i="1" l="1"/>
  <c r="H11" i="1" l="1"/>
</calcChain>
</file>

<file path=xl/sharedStrings.xml><?xml version="1.0" encoding="utf-8"?>
<sst xmlns="http://schemas.openxmlformats.org/spreadsheetml/2006/main" count="196" uniqueCount="79">
  <si>
    <t>Наименование целевого показателя</t>
  </si>
  <si>
    <t>Единица измерения</t>
  </si>
  <si>
    <t xml:space="preserve">км </t>
  </si>
  <si>
    <t>%</t>
  </si>
  <si>
    <t>ед.</t>
  </si>
  <si>
    <t>чел.</t>
  </si>
  <si>
    <t>* Определяется за счет ремонта и капитального ремонта (без учета выбытия из нормативного состояния участков автомобильных дорог в результате несоблюдения межремонтных сроков).</t>
  </si>
  <si>
    <t>II. Порядок расчета и источники информации о значениях целевых показателей подпрограммы</t>
  </si>
  <si>
    <t>Наименование целевых показателей муниципальной программы</t>
  </si>
  <si>
    <t>Порядок расчета</t>
  </si>
  <si>
    <t>Источники информации</t>
  </si>
  <si>
    <t>Ответственный исполнитель, соисполнители</t>
  </si>
  <si>
    <t>Объемы финансирования (тыс. руб.)</t>
  </si>
  <si>
    <t>Всего</t>
  </si>
  <si>
    <t>федеральный бюджет</t>
  </si>
  <si>
    <t>областной бюджет</t>
  </si>
  <si>
    <t>внебюджетные средства</t>
  </si>
  <si>
    <t>местный бюджет</t>
  </si>
  <si>
    <t>2021 год</t>
  </si>
  <si>
    <t>2022 год</t>
  </si>
  <si>
    <t>2023 год</t>
  </si>
  <si>
    <t>Отчеты отдела дорожной деятельности, связи и благоустройства, органов местного самоуправления поселений о реализации мероприятий муниципальной программы</t>
  </si>
  <si>
    <t>Наименование
мероприятия</t>
  </si>
  <si>
    <t>Источники    
финансирования</t>
  </si>
  <si>
    <t>2024 год</t>
  </si>
  <si>
    <t>2025 год</t>
  </si>
  <si>
    <t>2026 год</t>
  </si>
  <si>
    <t xml:space="preserve">1.7. Ремонт автомобильной дороги с. Павловск </t>
  </si>
  <si>
    <t>2.1 Строительство, реконструкция, капитальный ремонт, ремонт и содержание автомобильных дорог общего пользования местного значения вне границ населенных пунктов Вилегодского муниципального округа</t>
  </si>
  <si>
    <t>2.2 Строительство, реконструкция, капитальный ремонт, ремонт и содержание автомобильных дорог общего пользования местного значения в границах населенных пунктов Вилегодского муниципального округа</t>
  </si>
  <si>
    <t>Задача №1 - восстановление транспортно-эксплуатационных качеств автомобильных дорог общего пользования местного значения в границах Вилегодского муниципального округа</t>
  </si>
  <si>
    <t>км.</t>
  </si>
  <si>
    <t>Ответственный исполнитель - отдел дорожной деятельности, связи и благоустройства Управления инфраструктурного развития Администрации Вилегодского муниципального округа</t>
  </si>
  <si>
    <t>ПЕРЕЧЕНЬ МЕРОПРИЯТИЙ
муниципальной программы Вилегодского муниципального округа Архангельской области «Развитие транспортной системы в Вилегодском муниципальном округе»</t>
  </si>
  <si>
    <t>ПЕРЕЧЕНЬ
целевых показателей муниципальной программы Вилегодского муниципального округа Архангельской области                                                                                                                                                                «Развитие транспортной системы в Вилегодском муниципальном округе»</t>
  </si>
  <si>
    <t>1. Протяженность автомобильных дорог общего пользования местного значения вне границ населенных пунктов в границах Вилегодского муниципального округа, в отношении которых осуществляется содержание</t>
  </si>
  <si>
    <t>2. Протяженность автомобильных дорог общего пользования местного значения вне границ населенных пунктов в границах Вилегодского муниципального округа, в отношении которых произведен ремонт</t>
  </si>
  <si>
    <t>3. Протяженность автомобильных дорог общего пользования местного значения вне границ населенных пунктов в границах Вилегодского муниципального округа, не отвечающих нормативным требованиям</t>
  </si>
  <si>
    <t>4. Доля протяженности автомобильных дорог общего пользования местного значения вне границ населенных пунктов в границах Вилегодского муниципального округа, не отвечающих нормативным требованиям, в общей протяженности автомобильных дорог общего пользования местного значения вне границ населенных пунктов в границах Вилегодского муниципального округа*</t>
  </si>
  <si>
    <t>4. Доля протяженности автомобильных дорог общего пользования местного значения вне границ населенных пунктов в границах Вилегодского муниципального округа, не отвечающих нормативным требованиям, в общей протяженности автомобильных дорог общего пользования местного значения вне границ населенных пунктов в границах Вилегодского муниципального округа</t>
  </si>
  <si>
    <t xml:space="preserve">1.2 Ремонт автомобильной дороги по ул. Госпитальная, ул. Новая в с. Ильинско-Подомское </t>
  </si>
  <si>
    <t xml:space="preserve">1.3 Ремонт автомобильной дороги по ул. СХТ в с. Ильинско-Подомское </t>
  </si>
  <si>
    <t xml:space="preserve">1.4. Ремонт автомобильной дороги по ул. Мелиоративная в с. Ильинско-Подомское </t>
  </si>
  <si>
    <t xml:space="preserve">1.5. Ремонт автомобильной дороги по ул. Октябрьская в с. Ильинско-Подомское </t>
  </si>
  <si>
    <t>2.3 Строительство, реконструкция, капитальный ремонт, ремонт и содержание автомобильных дорог общего пользования местного значения вне границ населенных пунктов Вилегодского муниципального округа</t>
  </si>
  <si>
    <t>2.4 Строительство, реконструкция, капитальный ремонт, ремонт и содержание автомобильных дорог общего пользования местного значения в границах населенных пунктов Вилегодского муниципального округа</t>
  </si>
  <si>
    <t>Улучшение транспортно- эксплуатационных качеств автомобильной дороги общего пользования местного значения</t>
  </si>
  <si>
    <t xml:space="preserve">Отдел дорожной деятельности, связи и благоустройства Управления инфраструктурного развития администрации Вилегодского муниципального округа </t>
  </si>
  <si>
    <t>1. Софинансирование дорожной деятельности в отношении автомобильных дорог общего пользования местного значения, капитального ремонта, осуществляемых за счет средств дорожных фондов</t>
  </si>
  <si>
    <t>1.1 Ремонт автомобильных дорог общего пользования местного значения</t>
  </si>
  <si>
    <t xml:space="preserve">Итого, в том числе </t>
  </si>
  <si>
    <t>Итого, в том числе</t>
  </si>
  <si>
    <t>Отдел дорожной деятельности, связи и благоустройства управления инфраструктурного развития администрации Вилегодского муниципального округа</t>
  </si>
  <si>
    <t>Территориальные отделы, отдел дорожной деятельности, связи и благоустройства управления инфраструктурного развития администрации Вилегодского муниципального округа</t>
  </si>
  <si>
    <t>Улучшение транспортно-эксплуатационных качеств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домов.</t>
  </si>
  <si>
    <t>Задача № 2– поддержание надлежащего технического состояния автомобильных дорог общего пользования местного значения в границах Вилегодского муниципального округа, оценка их технического состояния, а также организация и обеспечение безопасности дорожного движения</t>
  </si>
  <si>
    <t>Качественное содержание автомобильных дорог общего пользования местного значения вне границ населенных пунктов и в границах населенных пунктов Вилегодского муниципального округа. Увеличение протяженности автомобильных дорог общего пользования местного значения в границах Вилегодского муниципального округа,  отвечающих нормативным требованиям</t>
  </si>
  <si>
    <t>Качественное содержание автомобильных дорог общего пользования местного значения вне границ населенных пунктов и в границах населенных пунктов Вилегогодского муниципального округа. Увеличение протяженности автомобильных дорог общего пользования местного значения в границах Вилегодского муниципального округа,  отвечающих нормативным требованиям</t>
  </si>
  <si>
    <t>Итого по муниципальной программе</t>
  </si>
  <si>
    <t>Повышение  безопасности дорожного движения, снижение дорожно-транспортных происшествий с участием населения (детей).</t>
  </si>
  <si>
    <t xml:space="preserve">Ожидаемые конечные результаты  реализации  мероприятий
</t>
  </si>
  <si>
    <t xml:space="preserve">Приложение № 2                            
к муниципальной программе Вилегодского муниципального округа  Архангельской области                                                                                                                                                                                                                   «Развитие транспортной системы в Вилегодском муниципальном округе»                                                                                        </t>
  </si>
  <si>
    <t>Задача №2– поддержание надлежащего технического состояния автомобильных дорог общего пользования местного значения в границах Вилегодского муниципального округа, оценка их технического состояния, а также организация и обеспечение безопасности дорожного движения</t>
  </si>
  <si>
    <t>Фактическое колличество протяженности автомобильных дорог общего пользования местного значения вне границ</t>
  </si>
  <si>
    <t>Фактическое колличество по данным дорожного отдела</t>
  </si>
  <si>
    <t>Фактическое колличество протяженности автомобильных дорог общего пользования местного значения вне границ не отвечающих нормативным требовани</t>
  </si>
  <si>
    <t>Др, % = Пн.р./Пр * 100%, где:    Др - Доля протяженности автомобильных дорог общего пользования местного значения вне границ населенных пунктов в границах Вилегодского муниципального округа, не отвечающих нормативным требованиям, в общей протяженности автомобильных дорог общего пользования местного значения вне границ населенных пунктов в границах Вилегодского муниципального округа</t>
  </si>
  <si>
    <t>Фактическое колличество по данным ГИБДД</t>
  </si>
  <si>
    <t>Фактическое колличество протяженности автомобильных дорог общего пользования местного значения в границах</t>
  </si>
  <si>
    <t>Приложение № 1 к муниципальной программе Вилегодского муниципального округа Архангельской области «Развитие транспортной системы в Вилегодском муниципальном округе»</t>
  </si>
  <si>
    <t>2.5 Содержание автомобильных дорог в границах населенных пунктов с. Вилегодск</t>
  </si>
  <si>
    <t>Качественное содержание автомобильных дорог в населенных пунктах с. Вилегодск</t>
  </si>
  <si>
    <t>5. Количество проведенных мероприятий, посвященных теме безопасности дорожного движения в том числе: публикации в средствах массовой информации, размещение информации на официальных сайтах образовательных учреждений и муниципальных образований, мероприятия, связанные с участием детей: конкурсы, осмотры, викторины, беседы, пресс-конференции, «круглые столы», выставки, экскурсии</t>
  </si>
  <si>
    <t>6. Количество лиц, получивших травмы различной степени тяжести (в том числе детей) в результате дорожно-транспортных происшествий, зарегистрированных в Отделении Государственной инспекции безопасности дорожного движения Отдела внутренних дел по Вилегодскому району</t>
  </si>
  <si>
    <t>7. Количество автомобильных дорог с техническим паспортом</t>
  </si>
  <si>
    <t>8. Количество нарушений правил дорожного движения водителями и пешеходами</t>
  </si>
  <si>
    <t xml:space="preserve">1.6. Ремонт автомобильной дороги по ул. Спортивная в с. Ильинско-Подомское </t>
  </si>
  <si>
    <t>2.7 Паспортизация дорог местного значения</t>
  </si>
  <si>
    <t>2.6 Ремонт и содержание автомобильных дорог общего пользования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</si>
</sst>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/>
    <xf numFmtId="2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2" fontId="9" fillId="0" borderId="11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center" vertical="center" wrapText="1"/>
    </xf>
    <xf numFmtId="165" fontId="4" fillId="3" borderId="12" xfId="0" applyNumberFormat="1" applyFont="1" applyFill="1" applyBorder="1" applyAlignment="1">
      <alignment horizontal="center" vertical="center" wrapText="1"/>
    </xf>
    <xf numFmtId="165" fontId="4" fillId="3" borderId="6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I40"/>
  <sheetViews>
    <sheetView tabSelected="1" view="pageBreakPreview" zoomScale="60" zoomScaleNormal="60" workbookViewId="0">
      <selection activeCell="B8" sqref="B8"/>
    </sheetView>
  </sheetViews>
  <sheetFormatPr defaultColWidth="9.140625" defaultRowHeight="15.75" x14ac:dyDescent="0.25"/>
  <cols>
    <col min="1" max="1" width="55.5703125" style="1" customWidth="1"/>
    <col min="2" max="3" width="18" style="1" customWidth="1"/>
    <col min="4" max="4" width="15.5703125" style="1" customWidth="1"/>
    <col min="5" max="5" width="15.140625" style="1" customWidth="1"/>
    <col min="6" max="6" width="16.28515625" style="1" customWidth="1"/>
    <col min="7" max="7" width="15.5703125" style="1" customWidth="1"/>
    <col min="8" max="8" width="18.140625" style="1" customWidth="1"/>
    <col min="9" max="9" width="0.140625" style="1" customWidth="1"/>
    <col min="10" max="16384" width="9.140625" style="1"/>
  </cols>
  <sheetData>
    <row r="1" spans="1:9" ht="63" customHeight="1" x14ac:dyDescent="0.25">
      <c r="E1" s="28" t="s">
        <v>69</v>
      </c>
      <c r="F1" s="28"/>
      <c r="G1" s="28"/>
      <c r="H1" s="28"/>
      <c r="I1" s="5"/>
    </row>
    <row r="2" spans="1:9" ht="60" customHeight="1" x14ac:dyDescent="0.25">
      <c r="A2" s="31" t="s">
        <v>34</v>
      </c>
      <c r="B2" s="31"/>
      <c r="C2" s="31"/>
      <c r="D2" s="31"/>
      <c r="E2" s="31"/>
      <c r="F2" s="31"/>
      <c r="G2" s="31"/>
      <c r="H2" s="31"/>
      <c r="I2" s="31"/>
    </row>
    <row r="3" spans="1:9" ht="24" customHeight="1" x14ac:dyDescent="0.25">
      <c r="A3" s="30" t="s">
        <v>32</v>
      </c>
      <c r="B3" s="30"/>
      <c r="C3" s="30"/>
      <c r="D3" s="30"/>
      <c r="E3" s="30"/>
      <c r="F3" s="30"/>
      <c r="G3" s="30"/>
      <c r="H3" s="30"/>
      <c r="I3" s="30"/>
    </row>
    <row r="4" spans="1:9" ht="15.75" customHeight="1" x14ac:dyDescent="0.25">
      <c r="A4" s="25" t="s">
        <v>0</v>
      </c>
      <c r="B4" s="25" t="s">
        <v>1</v>
      </c>
      <c r="C4" s="18"/>
      <c r="D4" s="18"/>
      <c r="E4" s="25"/>
      <c r="F4" s="25"/>
      <c r="G4" s="25"/>
      <c r="H4" s="25"/>
      <c r="I4" s="25"/>
    </row>
    <row r="5" spans="1:9" ht="34.5" customHeight="1" x14ac:dyDescent="0.25">
      <c r="A5" s="25"/>
      <c r="B5" s="25"/>
      <c r="C5" s="18">
        <v>2021</v>
      </c>
      <c r="D5" s="18">
        <v>2022</v>
      </c>
      <c r="E5" s="18">
        <v>2023</v>
      </c>
      <c r="F5" s="18">
        <v>2024</v>
      </c>
      <c r="G5" s="18">
        <v>2025</v>
      </c>
      <c r="H5" s="18">
        <v>2026</v>
      </c>
      <c r="I5" s="18"/>
    </row>
    <row r="6" spans="1:9" ht="24.75" customHeight="1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8"/>
    </row>
    <row r="7" spans="1:9" ht="34.5" customHeight="1" x14ac:dyDescent="0.25">
      <c r="A7" s="25" t="s">
        <v>30</v>
      </c>
      <c r="B7" s="25"/>
      <c r="C7" s="25"/>
      <c r="D7" s="25"/>
      <c r="E7" s="25"/>
      <c r="F7" s="25"/>
      <c r="G7" s="25"/>
      <c r="H7" s="25"/>
      <c r="I7" s="25"/>
    </row>
    <row r="8" spans="1:9" ht="87" customHeight="1" x14ac:dyDescent="0.25">
      <c r="A8" s="16" t="s">
        <v>35</v>
      </c>
      <c r="B8" s="16" t="s">
        <v>2</v>
      </c>
      <c r="C8" s="16">
        <v>433.6</v>
      </c>
      <c r="D8" s="16">
        <v>433.6</v>
      </c>
      <c r="E8" s="16">
        <v>433.6</v>
      </c>
      <c r="F8" s="16">
        <v>433.6</v>
      </c>
      <c r="G8" s="16">
        <v>433.6</v>
      </c>
      <c r="H8" s="16">
        <v>433.6</v>
      </c>
      <c r="I8" s="16"/>
    </row>
    <row r="9" spans="1:9" ht="78.75" x14ac:dyDescent="0.25">
      <c r="A9" s="16" t="s">
        <v>36</v>
      </c>
      <c r="B9" s="16" t="s">
        <v>2</v>
      </c>
      <c r="C9" s="16">
        <v>0.2</v>
      </c>
      <c r="D9" s="16">
        <v>0.2</v>
      </c>
      <c r="E9" s="16">
        <v>0.45400000000000001</v>
      </c>
      <c r="F9" s="16">
        <v>0.4</v>
      </c>
      <c r="G9" s="16">
        <v>0.4</v>
      </c>
      <c r="H9" s="16">
        <v>0.4</v>
      </c>
      <c r="I9" s="16"/>
    </row>
    <row r="10" spans="1:9" ht="78.75" x14ac:dyDescent="0.25">
      <c r="A10" s="16" t="s">
        <v>37</v>
      </c>
      <c r="B10" s="16" t="s">
        <v>2</v>
      </c>
      <c r="C10" s="16">
        <v>200</v>
      </c>
      <c r="D10" s="16">
        <v>200</v>
      </c>
      <c r="E10" s="16">
        <v>200</v>
      </c>
      <c r="F10" s="16">
        <v>200</v>
      </c>
      <c r="G10" s="16">
        <v>200</v>
      </c>
      <c r="H10" s="16">
        <v>200</v>
      </c>
      <c r="I10" s="16"/>
    </row>
    <row r="11" spans="1:9" ht="145.5" customHeight="1" x14ac:dyDescent="0.25">
      <c r="A11" s="16" t="s">
        <v>38</v>
      </c>
      <c r="B11" s="16" t="s">
        <v>3</v>
      </c>
      <c r="C11" s="17">
        <f>C10/C8*100</f>
        <v>46.125461254612546</v>
      </c>
      <c r="D11" s="17">
        <f>D10/D8*100</f>
        <v>46.125461254612546</v>
      </c>
      <c r="E11" s="17">
        <f>E10/E8*100</f>
        <v>46.125461254612546</v>
      </c>
      <c r="F11" s="17">
        <f t="shared" ref="F11:H11" si="0">F10/F8*100</f>
        <v>46.125461254612546</v>
      </c>
      <c r="G11" s="17">
        <f t="shared" si="0"/>
        <v>46.125461254612546</v>
      </c>
      <c r="H11" s="17">
        <f t="shared" si="0"/>
        <v>46.125461254612546</v>
      </c>
      <c r="I11" s="17"/>
    </row>
    <row r="12" spans="1:9" ht="30.75" customHeight="1" x14ac:dyDescent="0.25">
      <c r="A12" s="25" t="s">
        <v>62</v>
      </c>
      <c r="B12" s="25"/>
      <c r="C12" s="25"/>
      <c r="D12" s="25"/>
      <c r="E12" s="25"/>
      <c r="F12" s="25"/>
      <c r="G12" s="25"/>
      <c r="H12" s="25"/>
      <c r="I12" s="25"/>
    </row>
    <row r="13" spans="1:9" ht="148.5" customHeight="1" x14ac:dyDescent="0.25">
      <c r="A13" s="16" t="s">
        <v>72</v>
      </c>
      <c r="B13" s="16" t="s">
        <v>4</v>
      </c>
      <c r="C13" s="16">
        <v>2</v>
      </c>
      <c r="D13" s="16">
        <v>3</v>
      </c>
      <c r="E13" s="16">
        <v>1300</v>
      </c>
      <c r="F13" s="16">
        <v>5</v>
      </c>
      <c r="G13" s="16">
        <v>5</v>
      </c>
      <c r="H13" s="16">
        <v>5</v>
      </c>
      <c r="I13" s="16"/>
    </row>
    <row r="14" spans="1:9" ht="107.25" customHeight="1" x14ac:dyDescent="0.25">
      <c r="A14" s="16" t="s">
        <v>73</v>
      </c>
      <c r="B14" s="16" t="s">
        <v>5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/>
    </row>
    <row r="15" spans="1:9" x14ac:dyDescent="0.25">
      <c r="A15" s="16" t="s">
        <v>74</v>
      </c>
      <c r="B15" s="16" t="s">
        <v>31</v>
      </c>
      <c r="C15" s="16">
        <v>5.23</v>
      </c>
      <c r="D15" s="16">
        <v>5.23</v>
      </c>
      <c r="E15" s="16">
        <v>5.23</v>
      </c>
      <c r="F15" s="16">
        <v>5.23</v>
      </c>
      <c r="G15" s="16">
        <v>5.23</v>
      </c>
      <c r="H15" s="16">
        <v>5.23</v>
      </c>
      <c r="I15" s="16"/>
    </row>
    <row r="16" spans="1:9" ht="31.5" x14ac:dyDescent="0.25">
      <c r="A16" s="16" t="s">
        <v>75</v>
      </c>
      <c r="B16" s="16" t="s">
        <v>4</v>
      </c>
      <c r="C16" s="16">
        <v>1200</v>
      </c>
      <c r="D16" s="16">
        <v>1200</v>
      </c>
      <c r="E16" s="16">
        <v>1295</v>
      </c>
      <c r="F16" s="16">
        <v>1295</v>
      </c>
      <c r="G16" s="16">
        <v>1295</v>
      </c>
      <c r="H16" s="16">
        <v>1295</v>
      </c>
      <c r="I16" s="16"/>
    </row>
    <row r="17" spans="1:9" ht="51" customHeight="1" x14ac:dyDescent="0.25">
      <c r="A17" s="20" t="s">
        <v>6</v>
      </c>
      <c r="B17" s="21"/>
      <c r="C17" s="21"/>
      <c r="D17" s="21"/>
      <c r="E17" s="21"/>
      <c r="F17" s="21"/>
      <c r="G17" s="21"/>
      <c r="H17" s="21"/>
      <c r="I17" s="21"/>
    </row>
    <row r="19" spans="1:9" ht="42" customHeight="1" x14ac:dyDescent="0.25">
      <c r="A19" s="31" t="s">
        <v>7</v>
      </c>
      <c r="B19" s="31"/>
      <c r="C19" s="31"/>
      <c r="D19" s="31"/>
      <c r="E19" s="31"/>
      <c r="F19" s="31"/>
      <c r="G19" s="31"/>
    </row>
    <row r="21" spans="1:9" ht="40.5" customHeight="1" x14ac:dyDescent="0.25">
      <c r="A21" s="18" t="s">
        <v>8</v>
      </c>
      <c r="B21" s="18" t="s">
        <v>1</v>
      </c>
      <c r="C21" s="25" t="s">
        <v>9</v>
      </c>
      <c r="D21" s="26"/>
      <c r="E21" s="26"/>
      <c r="F21" s="25" t="s">
        <v>10</v>
      </c>
      <c r="G21" s="25"/>
    </row>
    <row r="22" spans="1:9" ht="18" customHeight="1" x14ac:dyDescent="0.25">
      <c r="A22" s="18">
        <v>1</v>
      </c>
      <c r="B22" s="18">
        <v>2</v>
      </c>
      <c r="C22" s="25">
        <v>3</v>
      </c>
      <c r="D22" s="26"/>
      <c r="E22" s="26"/>
      <c r="F22" s="25">
        <v>4</v>
      </c>
      <c r="G22" s="26"/>
    </row>
    <row r="23" spans="1:9" ht="105.75" customHeight="1" x14ac:dyDescent="0.25">
      <c r="A23" s="19" t="s">
        <v>35</v>
      </c>
      <c r="B23" s="19" t="s">
        <v>2</v>
      </c>
      <c r="C23" s="27" t="s">
        <v>68</v>
      </c>
      <c r="D23" s="29"/>
      <c r="E23" s="29"/>
      <c r="F23" s="27" t="s">
        <v>21</v>
      </c>
      <c r="G23" s="27"/>
    </row>
    <row r="24" spans="1:9" ht="104.25" customHeight="1" x14ac:dyDescent="0.25">
      <c r="A24" s="19" t="s">
        <v>36</v>
      </c>
      <c r="B24" s="19" t="s">
        <v>2</v>
      </c>
      <c r="C24" s="27" t="s">
        <v>63</v>
      </c>
      <c r="D24" s="29"/>
      <c r="E24" s="29"/>
      <c r="F24" s="27" t="s">
        <v>21</v>
      </c>
      <c r="G24" s="27"/>
    </row>
    <row r="25" spans="1:9" ht="111" customHeight="1" x14ac:dyDescent="0.25">
      <c r="A25" s="19" t="s">
        <v>37</v>
      </c>
      <c r="B25" s="19" t="s">
        <v>2</v>
      </c>
      <c r="C25" s="27" t="s">
        <v>65</v>
      </c>
      <c r="D25" s="29"/>
      <c r="E25" s="29"/>
      <c r="F25" s="27" t="s">
        <v>21</v>
      </c>
      <c r="G25" s="27"/>
    </row>
    <row r="26" spans="1:9" ht="148.5" customHeight="1" x14ac:dyDescent="0.25">
      <c r="A26" s="19" t="s">
        <v>39</v>
      </c>
      <c r="B26" s="19" t="s">
        <v>3</v>
      </c>
      <c r="C26" s="27" t="s">
        <v>66</v>
      </c>
      <c r="D26" s="29"/>
      <c r="E26" s="29"/>
      <c r="F26" s="27" t="s">
        <v>21</v>
      </c>
      <c r="G26" s="27"/>
    </row>
    <row r="27" spans="1:9" ht="133.5" customHeight="1" x14ac:dyDescent="0.25">
      <c r="A27" s="19" t="s">
        <v>72</v>
      </c>
      <c r="B27" s="19" t="s">
        <v>4</v>
      </c>
      <c r="C27" s="22" t="s">
        <v>67</v>
      </c>
      <c r="D27" s="23"/>
      <c r="E27" s="24"/>
      <c r="F27" s="22" t="s">
        <v>21</v>
      </c>
      <c r="G27" s="24"/>
    </row>
    <row r="28" spans="1:9" ht="110.25" customHeight="1" x14ac:dyDescent="0.25">
      <c r="A28" s="19" t="s">
        <v>73</v>
      </c>
      <c r="B28" s="19" t="s">
        <v>5</v>
      </c>
      <c r="C28" s="22" t="s">
        <v>67</v>
      </c>
      <c r="D28" s="23"/>
      <c r="E28" s="24"/>
      <c r="F28" s="22" t="s">
        <v>21</v>
      </c>
      <c r="G28" s="24"/>
    </row>
    <row r="29" spans="1:9" ht="116.25" customHeight="1" x14ac:dyDescent="0.25">
      <c r="A29" s="19" t="s">
        <v>74</v>
      </c>
      <c r="B29" s="19" t="s">
        <v>31</v>
      </c>
      <c r="C29" s="22" t="s">
        <v>64</v>
      </c>
      <c r="D29" s="23"/>
      <c r="E29" s="24"/>
      <c r="F29" s="22" t="s">
        <v>21</v>
      </c>
      <c r="G29" s="24"/>
    </row>
    <row r="30" spans="1:9" ht="123.75" customHeight="1" x14ac:dyDescent="0.25">
      <c r="A30" s="19" t="s">
        <v>75</v>
      </c>
      <c r="B30" s="19" t="s">
        <v>4</v>
      </c>
      <c r="C30" s="22" t="s">
        <v>67</v>
      </c>
      <c r="D30" s="23"/>
      <c r="E30" s="24"/>
      <c r="F30" s="22" t="s">
        <v>21</v>
      </c>
      <c r="G30" s="24"/>
    </row>
    <row r="31" spans="1:9" x14ac:dyDescent="0.25">
      <c r="C31" s="2"/>
      <c r="D31" s="2"/>
    </row>
    <row r="32" spans="1:9" x14ac:dyDescent="0.25">
      <c r="C32" s="3"/>
      <c r="D32" s="3"/>
    </row>
    <row r="39" spans="2:2" x14ac:dyDescent="0.25">
      <c r="B39" s="2"/>
    </row>
    <row r="40" spans="2:2" x14ac:dyDescent="0.25">
      <c r="B40" s="3"/>
    </row>
  </sheetData>
  <mergeCells count="30">
    <mergeCell ref="A12:I12"/>
    <mergeCell ref="C26:E26"/>
    <mergeCell ref="C21:E21"/>
    <mergeCell ref="C23:E23"/>
    <mergeCell ref="C24:E24"/>
    <mergeCell ref="C25:E25"/>
    <mergeCell ref="E1:H1"/>
    <mergeCell ref="A3:I3"/>
    <mergeCell ref="A7:I7"/>
    <mergeCell ref="A2:I2"/>
    <mergeCell ref="E4:I4"/>
    <mergeCell ref="B4:B5"/>
    <mergeCell ref="A4:A5"/>
    <mergeCell ref="F21:G21"/>
    <mergeCell ref="A19:G19"/>
    <mergeCell ref="A17:I17"/>
    <mergeCell ref="C27:E27"/>
    <mergeCell ref="C28:E28"/>
    <mergeCell ref="C29:E29"/>
    <mergeCell ref="C30:E30"/>
    <mergeCell ref="F22:G22"/>
    <mergeCell ref="C22:E22"/>
    <mergeCell ref="F30:G30"/>
    <mergeCell ref="F27:G27"/>
    <mergeCell ref="F28:G28"/>
    <mergeCell ref="F29:G29"/>
    <mergeCell ref="F23:G23"/>
    <mergeCell ref="F24:G24"/>
    <mergeCell ref="F25:G25"/>
    <mergeCell ref="F26:G26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1" fitToHeight="0" orientation="landscape" r:id="rId1"/>
  <rowBreaks count="3" manualBreakCount="3">
    <brk id="10" max="8" man="1"/>
    <brk id="16" max="11" man="1"/>
    <brk id="2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86"/>
  <sheetViews>
    <sheetView view="pageBreakPreview" zoomScale="82" zoomScaleNormal="80" zoomScaleSheetLayoutView="82" workbookViewId="0">
      <selection sqref="A1:XFD1"/>
    </sheetView>
  </sheetViews>
  <sheetFormatPr defaultColWidth="9.140625" defaultRowHeight="15" x14ac:dyDescent="0.25"/>
  <cols>
    <col min="1" max="1" width="24.85546875" style="4" customWidth="1"/>
    <col min="2" max="2" width="24" style="4" customWidth="1"/>
    <col min="3" max="3" width="17.7109375" style="4" customWidth="1"/>
    <col min="4" max="4" width="10.85546875" style="4" customWidth="1"/>
    <col min="5" max="5" width="11.5703125" style="4" customWidth="1"/>
    <col min="6" max="6" width="11.85546875" style="4" customWidth="1"/>
    <col min="7" max="9" width="12" style="4" customWidth="1"/>
    <col min="10" max="10" width="10.7109375" style="4" customWidth="1"/>
    <col min="11" max="11" width="25.28515625" style="4" customWidth="1"/>
    <col min="12" max="16384" width="9.140625" style="4"/>
  </cols>
  <sheetData>
    <row r="1" spans="1:11" ht="57" customHeight="1" x14ac:dyDescent="0.25">
      <c r="E1" s="32" t="s">
        <v>61</v>
      </c>
      <c r="F1" s="32"/>
      <c r="G1" s="32"/>
      <c r="H1" s="32"/>
      <c r="I1" s="32"/>
      <c r="J1" s="32"/>
      <c r="K1" s="32"/>
    </row>
    <row r="2" spans="1:11" ht="47.25" customHeight="1" x14ac:dyDescent="0.25">
      <c r="A2" s="36" t="s">
        <v>33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27" customHeight="1" x14ac:dyDescent="0.25">
      <c r="A3" s="40" t="s">
        <v>22</v>
      </c>
      <c r="B3" s="40" t="s">
        <v>11</v>
      </c>
      <c r="C3" s="38" t="s">
        <v>23</v>
      </c>
      <c r="D3" s="37" t="s">
        <v>12</v>
      </c>
      <c r="E3" s="37"/>
      <c r="F3" s="37"/>
      <c r="G3" s="37"/>
      <c r="H3" s="37"/>
      <c r="I3" s="37"/>
      <c r="J3" s="37"/>
      <c r="K3" s="37" t="s">
        <v>60</v>
      </c>
    </row>
    <row r="4" spans="1:11" ht="37.5" customHeight="1" x14ac:dyDescent="0.25">
      <c r="A4" s="41"/>
      <c r="B4" s="41"/>
      <c r="C4" s="39"/>
      <c r="D4" s="6" t="s">
        <v>13</v>
      </c>
      <c r="E4" s="6" t="s">
        <v>18</v>
      </c>
      <c r="F4" s="6" t="s">
        <v>19</v>
      </c>
      <c r="G4" s="6" t="s">
        <v>20</v>
      </c>
      <c r="H4" s="6" t="s">
        <v>24</v>
      </c>
      <c r="I4" s="6" t="s">
        <v>25</v>
      </c>
      <c r="J4" s="6" t="s">
        <v>26</v>
      </c>
      <c r="K4" s="37"/>
    </row>
    <row r="5" spans="1:11" ht="30" customHeight="1" x14ac:dyDescent="0.25">
      <c r="A5" s="42" t="s">
        <v>30</v>
      </c>
      <c r="B5" s="43"/>
      <c r="C5" s="43"/>
      <c r="D5" s="43"/>
      <c r="E5" s="43"/>
      <c r="F5" s="43"/>
      <c r="G5" s="43"/>
      <c r="H5" s="43"/>
      <c r="I5" s="43"/>
      <c r="J5" s="43"/>
      <c r="K5" s="44"/>
    </row>
    <row r="6" spans="1:11" ht="35.25" customHeight="1" x14ac:dyDescent="0.25">
      <c r="A6" s="45" t="s">
        <v>48</v>
      </c>
      <c r="B6" s="33" t="s">
        <v>47</v>
      </c>
      <c r="C6" s="7" t="s">
        <v>50</v>
      </c>
      <c r="D6" s="7">
        <f>SUM(E6:J6)</f>
        <v>12378.6</v>
      </c>
      <c r="E6" s="7">
        <f>SUM(E7:E10)</f>
        <v>6320.9000000000005</v>
      </c>
      <c r="F6" s="7">
        <f t="shared" ref="F6:J6" si="0">SUM(F7:F10)</f>
        <v>6057.7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33" t="s">
        <v>46</v>
      </c>
    </row>
    <row r="7" spans="1:11" ht="30" customHeight="1" x14ac:dyDescent="0.25">
      <c r="A7" s="46"/>
      <c r="B7" s="34"/>
      <c r="C7" s="7" t="s">
        <v>14</v>
      </c>
      <c r="D7" s="8">
        <f t="shared" ref="D7:D10" si="1">SUM(E7:J7)</f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34"/>
    </row>
    <row r="8" spans="1:11" ht="27.75" customHeight="1" x14ac:dyDescent="0.25">
      <c r="A8" s="46"/>
      <c r="B8" s="34"/>
      <c r="C8" s="7" t="s">
        <v>15</v>
      </c>
      <c r="D8" s="8">
        <f t="shared" si="1"/>
        <v>11389.6</v>
      </c>
      <c r="E8" s="7">
        <v>5634.8</v>
      </c>
      <c r="F8" s="7">
        <v>5754.8</v>
      </c>
      <c r="G8" s="8">
        <v>0</v>
      </c>
      <c r="H8" s="8">
        <v>0</v>
      </c>
      <c r="I8" s="8">
        <v>0</v>
      </c>
      <c r="J8" s="8">
        <v>0</v>
      </c>
      <c r="K8" s="34"/>
    </row>
    <row r="9" spans="1:11" ht="31.5" customHeight="1" x14ac:dyDescent="0.25">
      <c r="A9" s="46"/>
      <c r="B9" s="34"/>
      <c r="C9" s="7" t="s">
        <v>17</v>
      </c>
      <c r="D9" s="8">
        <f t="shared" si="1"/>
        <v>989</v>
      </c>
      <c r="E9" s="7">
        <v>686.1</v>
      </c>
      <c r="F9" s="7">
        <v>302.89999999999998</v>
      </c>
      <c r="G9" s="8">
        <v>0</v>
      </c>
      <c r="H9" s="8">
        <v>0</v>
      </c>
      <c r="I9" s="8">
        <v>0</v>
      </c>
      <c r="J9" s="8">
        <v>0</v>
      </c>
      <c r="K9" s="34"/>
    </row>
    <row r="10" spans="1:11" ht="45" customHeight="1" x14ac:dyDescent="0.25">
      <c r="A10" s="47"/>
      <c r="B10" s="35"/>
      <c r="C10" s="9" t="s">
        <v>16</v>
      </c>
      <c r="D10" s="8">
        <f t="shared" si="1"/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35"/>
    </row>
    <row r="11" spans="1:11" ht="31.5" customHeight="1" x14ac:dyDescent="0.25">
      <c r="A11" s="33" t="s">
        <v>49</v>
      </c>
      <c r="B11" s="33" t="s">
        <v>47</v>
      </c>
      <c r="C11" s="7" t="s">
        <v>50</v>
      </c>
      <c r="D11" s="7">
        <f>SUM(E11:J11)</f>
        <v>43655.86</v>
      </c>
      <c r="E11" s="7">
        <f>SUM(E12:E15)</f>
        <v>1000</v>
      </c>
      <c r="F11" s="7">
        <f t="shared" ref="F11:J11" si="2">SUM(F12:F15)</f>
        <v>0</v>
      </c>
      <c r="G11" s="7">
        <f>SUM(G12:G15)</f>
        <v>6935.9600000000009</v>
      </c>
      <c r="H11" s="7">
        <f t="shared" si="2"/>
        <v>11419.9</v>
      </c>
      <c r="I11" s="7">
        <f t="shared" si="2"/>
        <v>12150</v>
      </c>
      <c r="J11" s="7">
        <f t="shared" si="2"/>
        <v>12150</v>
      </c>
      <c r="K11" s="33" t="s">
        <v>54</v>
      </c>
    </row>
    <row r="12" spans="1:11" ht="40.5" customHeight="1" x14ac:dyDescent="0.25">
      <c r="A12" s="34"/>
      <c r="B12" s="34"/>
      <c r="C12" s="9" t="s">
        <v>14</v>
      </c>
      <c r="D12" s="8">
        <f t="shared" ref="D12:D15" si="3">SUM(E12:J12)</f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34"/>
    </row>
    <row r="13" spans="1:11" ht="33.75" customHeight="1" x14ac:dyDescent="0.25">
      <c r="A13" s="34"/>
      <c r="B13" s="34"/>
      <c r="C13" s="9" t="s">
        <v>15</v>
      </c>
      <c r="D13" s="8">
        <f t="shared" si="3"/>
        <v>2000</v>
      </c>
      <c r="E13" s="7">
        <v>1000</v>
      </c>
      <c r="F13" s="7">
        <v>0</v>
      </c>
      <c r="G13" s="7">
        <v>0</v>
      </c>
      <c r="H13" s="7">
        <v>1000</v>
      </c>
      <c r="I13" s="7">
        <v>0</v>
      </c>
      <c r="J13" s="7">
        <v>0</v>
      </c>
      <c r="K13" s="34"/>
    </row>
    <row r="14" spans="1:11" ht="23.25" customHeight="1" x14ac:dyDescent="0.25">
      <c r="A14" s="34"/>
      <c r="B14" s="34"/>
      <c r="C14" s="9" t="s">
        <v>17</v>
      </c>
      <c r="D14" s="8">
        <f t="shared" si="3"/>
        <v>41655.86</v>
      </c>
      <c r="E14" s="10">
        <v>0</v>
      </c>
      <c r="F14" s="10">
        <v>0</v>
      </c>
      <c r="G14" s="10">
        <f>11800.2-250-2532.5-3356.5+1657.96-383.2</f>
        <v>6935.9600000000009</v>
      </c>
      <c r="H14" s="10">
        <v>10419.9</v>
      </c>
      <c r="I14" s="10">
        <v>12150</v>
      </c>
      <c r="J14" s="10">
        <v>12150</v>
      </c>
      <c r="K14" s="34"/>
    </row>
    <row r="15" spans="1:11" ht="30.75" customHeight="1" x14ac:dyDescent="0.25">
      <c r="A15" s="35"/>
      <c r="B15" s="35"/>
      <c r="C15" s="9" t="s">
        <v>16</v>
      </c>
      <c r="D15" s="8">
        <f t="shared" si="3"/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35"/>
    </row>
    <row r="16" spans="1:11" ht="30" customHeight="1" x14ac:dyDescent="0.25">
      <c r="A16" s="48" t="s">
        <v>40</v>
      </c>
      <c r="B16" s="48" t="s">
        <v>52</v>
      </c>
      <c r="C16" s="9" t="s">
        <v>51</v>
      </c>
      <c r="D16" s="7">
        <f>SUM(E16:J16)</f>
        <v>14891.9</v>
      </c>
      <c r="E16" s="7">
        <f>E18+E19</f>
        <v>14891.9</v>
      </c>
      <c r="F16" s="7">
        <f t="shared" ref="F16:J16" si="4">SUM(F17:F20)</f>
        <v>0</v>
      </c>
      <c r="G16" s="7">
        <f t="shared" si="4"/>
        <v>0</v>
      </c>
      <c r="H16" s="7">
        <f t="shared" si="4"/>
        <v>0</v>
      </c>
      <c r="I16" s="7">
        <f t="shared" si="4"/>
        <v>0</v>
      </c>
      <c r="J16" s="7">
        <f t="shared" si="4"/>
        <v>0</v>
      </c>
      <c r="K16" s="60" t="s">
        <v>46</v>
      </c>
    </row>
    <row r="17" spans="1:11" ht="33" customHeight="1" x14ac:dyDescent="0.25">
      <c r="A17" s="49"/>
      <c r="B17" s="49"/>
      <c r="C17" s="9" t="s">
        <v>14</v>
      </c>
      <c r="D17" s="10">
        <f t="shared" ref="D17:D20" si="5">SUM(E17:J17)</f>
        <v>0</v>
      </c>
      <c r="E17" s="8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60"/>
    </row>
    <row r="18" spans="1:11" ht="28.5" customHeight="1" x14ac:dyDescent="0.25">
      <c r="A18" s="49"/>
      <c r="B18" s="49"/>
      <c r="C18" s="9" t="s">
        <v>15</v>
      </c>
      <c r="D18" s="10">
        <f t="shared" si="5"/>
        <v>13253.5</v>
      </c>
      <c r="E18" s="8">
        <v>13253.5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60"/>
    </row>
    <row r="19" spans="1:11" ht="25.5" customHeight="1" x14ac:dyDescent="0.25">
      <c r="A19" s="49"/>
      <c r="B19" s="49"/>
      <c r="C19" s="9" t="s">
        <v>17</v>
      </c>
      <c r="D19" s="10">
        <f t="shared" si="5"/>
        <v>1638.4</v>
      </c>
      <c r="E19" s="8">
        <f>1638.4</f>
        <v>1638.4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60"/>
    </row>
    <row r="20" spans="1:11" ht="37.5" customHeight="1" x14ac:dyDescent="0.25">
      <c r="A20" s="50"/>
      <c r="B20" s="50"/>
      <c r="C20" s="9" t="s">
        <v>16</v>
      </c>
      <c r="D20" s="10">
        <f t="shared" si="5"/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60"/>
    </row>
    <row r="21" spans="1:11" ht="34.5" customHeight="1" x14ac:dyDescent="0.25">
      <c r="A21" s="48" t="s">
        <v>41</v>
      </c>
      <c r="B21" s="48" t="s">
        <v>52</v>
      </c>
      <c r="C21" s="7" t="s">
        <v>50</v>
      </c>
      <c r="D21" s="7">
        <f>SUM(E21:J21)</f>
        <v>3090.2</v>
      </c>
      <c r="E21" s="7">
        <f>SUM(E22:E25)</f>
        <v>0</v>
      </c>
      <c r="F21" s="7">
        <f t="shared" ref="F21:J21" si="6">SUM(F22:F25)</f>
        <v>0</v>
      </c>
      <c r="G21" s="7">
        <f t="shared" si="6"/>
        <v>874.6</v>
      </c>
      <c r="H21" s="7">
        <f t="shared" si="6"/>
        <v>2215.6</v>
      </c>
      <c r="I21" s="7">
        <f t="shared" si="6"/>
        <v>0</v>
      </c>
      <c r="J21" s="7">
        <f t="shared" si="6"/>
        <v>0</v>
      </c>
      <c r="K21" s="61"/>
    </row>
    <row r="22" spans="1:11" ht="33" customHeight="1" x14ac:dyDescent="0.25">
      <c r="A22" s="49"/>
      <c r="B22" s="49"/>
      <c r="C22" s="9" t="s">
        <v>14</v>
      </c>
      <c r="D22" s="10">
        <f t="shared" ref="D22:D25" si="7">SUM(E22:J22)</f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61"/>
    </row>
    <row r="23" spans="1:11" ht="36" customHeight="1" x14ac:dyDescent="0.25">
      <c r="A23" s="49"/>
      <c r="B23" s="49"/>
      <c r="C23" s="9" t="s">
        <v>15</v>
      </c>
      <c r="D23" s="10">
        <f>SUM(F23:J23)</f>
        <v>316.89999999999998</v>
      </c>
      <c r="E23" s="11">
        <v>0</v>
      </c>
      <c r="F23" s="10">
        <v>0</v>
      </c>
      <c r="G23" s="10">
        <v>316.89999999999998</v>
      </c>
      <c r="H23" s="10">
        <v>0</v>
      </c>
      <c r="I23" s="10">
        <v>0</v>
      </c>
      <c r="J23" s="10">
        <v>0</v>
      </c>
      <c r="K23" s="61"/>
    </row>
    <row r="24" spans="1:11" ht="20.25" customHeight="1" x14ac:dyDescent="0.25">
      <c r="A24" s="49"/>
      <c r="B24" s="49"/>
      <c r="C24" s="9" t="s">
        <v>17</v>
      </c>
      <c r="D24" s="10">
        <f>SUM(F24:J24)</f>
        <v>2773.3</v>
      </c>
      <c r="E24" s="8">
        <v>0</v>
      </c>
      <c r="F24" s="10">
        <v>0</v>
      </c>
      <c r="G24" s="10">
        <v>557.70000000000005</v>
      </c>
      <c r="H24" s="10">
        <v>2215.6</v>
      </c>
      <c r="I24" s="10">
        <v>0</v>
      </c>
      <c r="J24" s="10">
        <v>0</v>
      </c>
      <c r="K24" s="61"/>
    </row>
    <row r="25" spans="1:11" ht="39.75" customHeight="1" x14ac:dyDescent="0.25">
      <c r="A25" s="50"/>
      <c r="B25" s="50"/>
      <c r="C25" s="9" t="s">
        <v>16</v>
      </c>
      <c r="D25" s="10">
        <f t="shared" si="7"/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8">
        <v>0</v>
      </c>
      <c r="K25" s="61"/>
    </row>
    <row r="26" spans="1:11" ht="38.25" customHeight="1" x14ac:dyDescent="0.25">
      <c r="A26" s="33" t="s">
        <v>42</v>
      </c>
      <c r="B26" s="33" t="s">
        <v>52</v>
      </c>
      <c r="C26" s="9" t="s">
        <v>51</v>
      </c>
      <c r="D26" s="7">
        <f>SUM(E26:G26)</f>
        <v>0</v>
      </c>
      <c r="E26" s="7">
        <f>SUM(E27:E30)</f>
        <v>0</v>
      </c>
      <c r="F26" s="7">
        <f t="shared" ref="F26:J26" si="8">SUM(F27:F30)</f>
        <v>0</v>
      </c>
      <c r="G26" s="7">
        <f t="shared" si="8"/>
        <v>0</v>
      </c>
      <c r="H26" s="7">
        <f t="shared" si="8"/>
        <v>0</v>
      </c>
      <c r="I26" s="7">
        <f t="shared" si="8"/>
        <v>0</v>
      </c>
      <c r="J26" s="7">
        <f t="shared" si="8"/>
        <v>0</v>
      </c>
      <c r="K26" s="61"/>
    </row>
    <row r="27" spans="1:11" ht="37.5" customHeight="1" x14ac:dyDescent="0.25">
      <c r="A27" s="34"/>
      <c r="B27" s="34"/>
      <c r="C27" s="9" t="s">
        <v>14</v>
      </c>
      <c r="D27" s="8">
        <f t="shared" ref="D27:D30" si="9">SUM(E27:G27)</f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61"/>
    </row>
    <row r="28" spans="1:11" ht="37.5" customHeight="1" x14ac:dyDescent="0.25">
      <c r="A28" s="34"/>
      <c r="B28" s="34"/>
      <c r="C28" s="9" t="s">
        <v>15</v>
      </c>
      <c r="D28" s="8">
        <f t="shared" si="9"/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61"/>
    </row>
    <row r="29" spans="1:11" ht="21" customHeight="1" x14ac:dyDescent="0.25">
      <c r="A29" s="34"/>
      <c r="B29" s="34"/>
      <c r="C29" s="9" t="s">
        <v>17</v>
      </c>
      <c r="D29" s="8">
        <f t="shared" si="9"/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61"/>
    </row>
    <row r="30" spans="1:11" ht="54" customHeight="1" x14ac:dyDescent="0.25">
      <c r="A30" s="35"/>
      <c r="B30" s="35"/>
      <c r="C30" s="9" t="s">
        <v>16</v>
      </c>
      <c r="D30" s="8">
        <f t="shared" si="9"/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61"/>
    </row>
    <row r="31" spans="1:11" ht="35.25" customHeight="1" x14ac:dyDescent="0.25">
      <c r="A31" s="60" t="s">
        <v>43</v>
      </c>
      <c r="B31" s="33" t="s">
        <v>52</v>
      </c>
      <c r="C31" s="9" t="s">
        <v>51</v>
      </c>
      <c r="D31" s="9">
        <f>SUM(E31:J31)</f>
        <v>12356.3</v>
      </c>
      <c r="E31" s="7">
        <f>SUM(E32:E35)</f>
        <v>0</v>
      </c>
      <c r="F31" s="7">
        <f>SUM(F32:F35)</f>
        <v>12356.3</v>
      </c>
      <c r="G31" s="7">
        <f t="shared" ref="G31:J31" si="10">SUM(G32:G35)</f>
        <v>0</v>
      </c>
      <c r="H31" s="7">
        <f t="shared" si="10"/>
        <v>0</v>
      </c>
      <c r="I31" s="7">
        <f t="shared" si="10"/>
        <v>0</v>
      </c>
      <c r="J31" s="7">
        <f t="shared" si="10"/>
        <v>0</v>
      </c>
      <c r="K31" s="61"/>
    </row>
    <row r="32" spans="1:11" ht="27.75" customHeight="1" x14ac:dyDescent="0.25">
      <c r="A32" s="60"/>
      <c r="B32" s="34"/>
      <c r="C32" s="7" t="s">
        <v>14</v>
      </c>
      <c r="D32" s="12">
        <f t="shared" ref="D32:D71" si="11">SUM(E32:J32)</f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61"/>
    </row>
    <row r="33" spans="1:11" ht="34.5" customHeight="1" x14ac:dyDescent="0.25">
      <c r="A33" s="60"/>
      <c r="B33" s="34"/>
      <c r="C33" s="7" t="s">
        <v>15</v>
      </c>
      <c r="D33" s="12">
        <f t="shared" si="11"/>
        <v>12356.3</v>
      </c>
      <c r="E33" s="8">
        <v>0</v>
      </c>
      <c r="F33" s="7">
        <v>12356.3</v>
      </c>
      <c r="G33" s="10">
        <v>0</v>
      </c>
      <c r="H33" s="10">
        <v>0</v>
      </c>
      <c r="I33" s="10">
        <v>0</v>
      </c>
      <c r="J33" s="10">
        <v>0</v>
      </c>
      <c r="K33" s="61"/>
    </row>
    <row r="34" spans="1:11" ht="21.75" customHeight="1" x14ac:dyDescent="0.25">
      <c r="A34" s="60"/>
      <c r="B34" s="34"/>
      <c r="C34" s="7" t="s">
        <v>17</v>
      </c>
      <c r="D34" s="12">
        <f t="shared" si="11"/>
        <v>0</v>
      </c>
      <c r="E34" s="8">
        <v>0</v>
      </c>
      <c r="F34" s="7">
        <v>0</v>
      </c>
      <c r="G34" s="7">
        <v>0</v>
      </c>
      <c r="H34" s="10">
        <v>0</v>
      </c>
      <c r="I34" s="10">
        <v>0</v>
      </c>
      <c r="J34" s="10">
        <v>0</v>
      </c>
      <c r="K34" s="61"/>
    </row>
    <row r="35" spans="1:11" ht="60" customHeight="1" x14ac:dyDescent="0.25">
      <c r="A35" s="60"/>
      <c r="B35" s="35"/>
      <c r="C35" s="7" t="s">
        <v>16</v>
      </c>
      <c r="D35" s="12">
        <f t="shared" si="11"/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61"/>
    </row>
    <row r="36" spans="1:11" ht="42" customHeight="1" x14ac:dyDescent="0.25">
      <c r="A36" s="33" t="s">
        <v>76</v>
      </c>
      <c r="B36" s="33" t="s">
        <v>52</v>
      </c>
      <c r="C36" s="9" t="s">
        <v>51</v>
      </c>
      <c r="D36" s="9">
        <f t="shared" si="11"/>
        <v>3356.5</v>
      </c>
      <c r="E36" s="7">
        <f>SUM(E37:E40)</f>
        <v>0</v>
      </c>
      <c r="F36" s="7">
        <f t="shared" ref="F36:J36" si="12">SUM(F37:F40)</f>
        <v>0</v>
      </c>
      <c r="G36" s="7">
        <f t="shared" si="12"/>
        <v>3356.5</v>
      </c>
      <c r="H36" s="7">
        <f t="shared" si="12"/>
        <v>0</v>
      </c>
      <c r="I36" s="7">
        <f t="shared" si="12"/>
        <v>0</v>
      </c>
      <c r="J36" s="7">
        <f t="shared" si="12"/>
        <v>0</v>
      </c>
      <c r="K36" s="61"/>
    </row>
    <row r="37" spans="1:11" ht="36" customHeight="1" x14ac:dyDescent="0.25">
      <c r="A37" s="34"/>
      <c r="B37" s="34"/>
      <c r="C37" s="7" t="s">
        <v>14</v>
      </c>
      <c r="D37" s="12">
        <f t="shared" si="11"/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61"/>
    </row>
    <row r="38" spans="1:11" ht="33" customHeight="1" x14ac:dyDescent="0.25">
      <c r="A38" s="34"/>
      <c r="B38" s="34"/>
      <c r="C38" s="7" t="s">
        <v>15</v>
      </c>
      <c r="D38" s="12">
        <f t="shared" si="11"/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61"/>
    </row>
    <row r="39" spans="1:11" ht="21.75" customHeight="1" x14ac:dyDescent="0.25">
      <c r="A39" s="34"/>
      <c r="B39" s="34"/>
      <c r="C39" s="7" t="s">
        <v>17</v>
      </c>
      <c r="D39" s="12">
        <f t="shared" si="11"/>
        <v>3356.5</v>
      </c>
      <c r="E39" s="10">
        <v>0</v>
      </c>
      <c r="F39" s="10">
        <v>0</v>
      </c>
      <c r="G39" s="10">
        <v>3356.5</v>
      </c>
      <c r="H39" s="10">
        <v>0</v>
      </c>
      <c r="I39" s="10">
        <v>0</v>
      </c>
      <c r="J39" s="10">
        <v>0</v>
      </c>
      <c r="K39" s="61"/>
    </row>
    <row r="40" spans="1:11" ht="40.5" customHeight="1" x14ac:dyDescent="0.25">
      <c r="A40" s="35"/>
      <c r="B40" s="35"/>
      <c r="C40" s="7" t="s">
        <v>16</v>
      </c>
      <c r="D40" s="13">
        <f t="shared" si="11"/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61"/>
    </row>
    <row r="41" spans="1:11" ht="39" customHeight="1" x14ac:dyDescent="0.25">
      <c r="A41" s="51" t="s">
        <v>27</v>
      </c>
      <c r="B41" s="33" t="s">
        <v>52</v>
      </c>
      <c r="C41" s="7" t="s">
        <v>51</v>
      </c>
      <c r="D41" s="14">
        <f t="shared" si="11"/>
        <v>1000</v>
      </c>
      <c r="E41" s="7">
        <f>SUM(E42:E45)</f>
        <v>0</v>
      </c>
      <c r="F41" s="7">
        <f t="shared" ref="F41:J41" si="13">SUM(F42:F45)</f>
        <v>0</v>
      </c>
      <c r="G41" s="7">
        <f t="shared" si="13"/>
        <v>1000</v>
      </c>
      <c r="H41" s="7">
        <f t="shared" si="13"/>
        <v>0</v>
      </c>
      <c r="I41" s="7">
        <f t="shared" si="13"/>
        <v>0</v>
      </c>
      <c r="J41" s="7">
        <f t="shared" si="13"/>
        <v>0</v>
      </c>
      <c r="K41" s="61"/>
    </row>
    <row r="42" spans="1:11" ht="36" customHeight="1" x14ac:dyDescent="0.25">
      <c r="A42" s="52"/>
      <c r="B42" s="34"/>
      <c r="C42" s="7" t="s">
        <v>14</v>
      </c>
      <c r="D42" s="13">
        <f t="shared" si="11"/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61"/>
    </row>
    <row r="43" spans="1:11" ht="36" customHeight="1" x14ac:dyDescent="0.25">
      <c r="A43" s="52"/>
      <c r="B43" s="34"/>
      <c r="C43" s="7" t="s">
        <v>15</v>
      </c>
      <c r="D43" s="13">
        <f t="shared" si="11"/>
        <v>1000</v>
      </c>
      <c r="E43" s="10">
        <v>0</v>
      </c>
      <c r="F43" s="10">
        <v>0</v>
      </c>
      <c r="G43" s="10">
        <v>1000</v>
      </c>
      <c r="H43" s="10">
        <v>0</v>
      </c>
      <c r="I43" s="10">
        <v>0</v>
      </c>
      <c r="J43" s="10">
        <v>0</v>
      </c>
      <c r="K43" s="61"/>
    </row>
    <row r="44" spans="1:11" ht="21.75" customHeight="1" x14ac:dyDescent="0.25">
      <c r="A44" s="52"/>
      <c r="B44" s="34"/>
      <c r="C44" s="7" t="s">
        <v>17</v>
      </c>
      <c r="D44" s="13">
        <f t="shared" si="11"/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61"/>
    </row>
    <row r="45" spans="1:11" ht="44.25" customHeight="1" x14ac:dyDescent="0.25">
      <c r="A45" s="53"/>
      <c r="B45" s="35"/>
      <c r="C45" s="7" t="s">
        <v>16</v>
      </c>
      <c r="D45" s="13">
        <f t="shared" si="11"/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61"/>
    </row>
    <row r="46" spans="1:11" ht="38.25" customHeight="1" x14ac:dyDescent="0.25">
      <c r="A46" s="64" t="s">
        <v>55</v>
      </c>
      <c r="B46" s="65"/>
      <c r="C46" s="65"/>
      <c r="D46" s="65"/>
      <c r="E46" s="65"/>
      <c r="F46" s="65"/>
      <c r="G46" s="65"/>
      <c r="H46" s="65"/>
      <c r="I46" s="65"/>
      <c r="J46" s="65"/>
      <c r="K46" s="66"/>
    </row>
    <row r="47" spans="1:11" ht="37.5" customHeight="1" x14ac:dyDescent="0.25">
      <c r="A47" s="33" t="s">
        <v>28</v>
      </c>
      <c r="B47" s="33" t="s">
        <v>52</v>
      </c>
      <c r="C47" s="7" t="s">
        <v>51</v>
      </c>
      <c r="D47" s="14">
        <f t="shared" si="11"/>
        <v>6961.6</v>
      </c>
      <c r="E47" s="7">
        <f>SUM(E48:E51)</f>
        <v>752.2</v>
      </c>
      <c r="F47" s="7">
        <f t="shared" ref="F47:J47" si="14">SUM(F48:F51)</f>
        <v>1278.7</v>
      </c>
      <c r="G47" s="7">
        <f t="shared" si="14"/>
        <v>1124</v>
      </c>
      <c r="H47" s="7">
        <f t="shared" si="14"/>
        <v>1210.2</v>
      </c>
      <c r="I47" s="7">
        <f t="shared" si="14"/>
        <v>1265</v>
      </c>
      <c r="J47" s="7">
        <f t="shared" si="14"/>
        <v>1331.5</v>
      </c>
      <c r="K47" s="33" t="s">
        <v>56</v>
      </c>
    </row>
    <row r="48" spans="1:11" ht="36" customHeight="1" x14ac:dyDescent="0.25">
      <c r="A48" s="34"/>
      <c r="B48" s="34"/>
      <c r="C48" s="7" t="s">
        <v>14</v>
      </c>
      <c r="D48" s="15">
        <f t="shared" si="11"/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34"/>
    </row>
    <row r="49" spans="1:11" ht="24.75" customHeight="1" x14ac:dyDescent="0.25">
      <c r="A49" s="34"/>
      <c r="B49" s="34"/>
      <c r="C49" s="7" t="s">
        <v>15</v>
      </c>
      <c r="D49" s="15">
        <f t="shared" si="11"/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34"/>
    </row>
    <row r="50" spans="1:11" ht="26.25" customHeight="1" x14ac:dyDescent="0.25">
      <c r="A50" s="34"/>
      <c r="B50" s="34"/>
      <c r="C50" s="7" t="s">
        <v>17</v>
      </c>
      <c r="D50" s="15">
        <f>SUM(E50:J50)</f>
        <v>6961.6</v>
      </c>
      <c r="E50" s="10">
        <v>752.2</v>
      </c>
      <c r="F50" s="7">
        <v>1278.7</v>
      </c>
      <c r="G50" s="7">
        <v>1124</v>
      </c>
      <c r="H50" s="7">
        <v>1210.2</v>
      </c>
      <c r="I50" s="7">
        <v>1265</v>
      </c>
      <c r="J50" s="7">
        <v>1331.5</v>
      </c>
      <c r="K50" s="34"/>
    </row>
    <row r="51" spans="1:11" ht="39.75" customHeight="1" x14ac:dyDescent="0.25">
      <c r="A51" s="35"/>
      <c r="B51" s="35"/>
      <c r="C51" s="7" t="s">
        <v>16</v>
      </c>
      <c r="D51" s="15">
        <f t="shared" si="11"/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34"/>
    </row>
    <row r="52" spans="1:11" ht="40.5" customHeight="1" x14ac:dyDescent="0.25">
      <c r="A52" s="33" t="s">
        <v>29</v>
      </c>
      <c r="B52" s="33" t="s">
        <v>52</v>
      </c>
      <c r="C52" s="7" t="s">
        <v>51</v>
      </c>
      <c r="D52" s="14">
        <f t="shared" si="11"/>
        <v>17051.3</v>
      </c>
      <c r="E52" s="7">
        <f>SUM(E53:E56)</f>
        <v>352.2</v>
      </c>
      <c r="F52" s="7">
        <f t="shared" ref="F52:J52" si="15">SUM(F53:F56)</f>
        <v>927.7</v>
      </c>
      <c r="G52" s="7">
        <f t="shared" si="15"/>
        <v>5570.6</v>
      </c>
      <c r="H52" s="7">
        <f t="shared" si="15"/>
        <v>4725.6000000000004</v>
      </c>
      <c r="I52" s="7">
        <f t="shared" si="15"/>
        <v>2667.4</v>
      </c>
      <c r="J52" s="7">
        <f t="shared" si="15"/>
        <v>2807.8</v>
      </c>
      <c r="K52" s="34"/>
    </row>
    <row r="53" spans="1:11" ht="30" customHeight="1" x14ac:dyDescent="0.25">
      <c r="A53" s="34"/>
      <c r="B53" s="34"/>
      <c r="C53" s="7" t="s">
        <v>14</v>
      </c>
      <c r="D53" s="15">
        <f t="shared" si="11"/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34"/>
    </row>
    <row r="54" spans="1:11" ht="30.75" customHeight="1" x14ac:dyDescent="0.25">
      <c r="A54" s="34"/>
      <c r="B54" s="34"/>
      <c r="C54" s="7" t="s">
        <v>15</v>
      </c>
      <c r="D54" s="15">
        <f t="shared" si="11"/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34"/>
    </row>
    <row r="55" spans="1:11" ht="23.25" customHeight="1" x14ac:dyDescent="0.25">
      <c r="A55" s="34"/>
      <c r="B55" s="34"/>
      <c r="C55" s="7" t="s">
        <v>17</v>
      </c>
      <c r="D55" s="15">
        <f t="shared" si="11"/>
        <v>17051.3</v>
      </c>
      <c r="E55" s="10">
        <v>352.2</v>
      </c>
      <c r="F55" s="7">
        <v>927.7</v>
      </c>
      <c r="G55" s="7">
        <v>5570.6</v>
      </c>
      <c r="H55" s="7">
        <v>4725.6000000000004</v>
      </c>
      <c r="I55" s="7">
        <v>2667.4</v>
      </c>
      <c r="J55" s="7">
        <v>2807.8</v>
      </c>
      <c r="K55" s="34"/>
    </row>
    <row r="56" spans="1:11" ht="38.25" customHeight="1" x14ac:dyDescent="0.25">
      <c r="A56" s="35"/>
      <c r="B56" s="35"/>
      <c r="C56" s="7" t="s">
        <v>16</v>
      </c>
      <c r="D56" s="15">
        <f t="shared" si="11"/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35"/>
    </row>
    <row r="57" spans="1:11" ht="35.25" customHeight="1" x14ac:dyDescent="0.25">
      <c r="A57" s="48" t="s">
        <v>44</v>
      </c>
      <c r="B57" s="33" t="s">
        <v>53</v>
      </c>
      <c r="C57" s="9" t="s">
        <v>51</v>
      </c>
      <c r="D57" s="7">
        <f t="shared" si="11"/>
        <v>18593.600000000002</v>
      </c>
      <c r="E57" s="7">
        <f>SUM(E58:E61)</f>
        <v>2744.2</v>
      </c>
      <c r="F57" s="7">
        <f t="shared" ref="F57:J57" si="16">SUM(F58:F61)</f>
        <v>2780.9</v>
      </c>
      <c r="G57" s="7">
        <f t="shared" si="16"/>
        <v>3004.8</v>
      </c>
      <c r="H57" s="7">
        <f t="shared" si="16"/>
        <v>3327.7</v>
      </c>
      <c r="I57" s="7">
        <f t="shared" si="16"/>
        <v>3281.6</v>
      </c>
      <c r="J57" s="7">
        <f t="shared" si="16"/>
        <v>3454.4</v>
      </c>
      <c r="K57" s="33" t="s">
        <v>57</v>
      </c>
    </row>
    <row r="58" spans="1:11" ht="39.75" customHeight="1" x14ac:dyDescent="0.25">
      <c r="A58" s="49"/>
      <c r="B58" s="34"/>
      <c r="C58" s="7" t="s">
        <v>14</v>
      </c>
      <c r="D58" s="8">
        <f t="shared" si="11"/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62"/>
    </row>
    <row r="59" spans="1:11" ht="39" customHeight="1" x14ac:dyDescent="0.25">
      <c r="A59" s="49"/>
      <c r="B59" s="34"/>
      <c r="C59" s="7" t="s">
        <v>15</v>
      </c>
      <c r="D59" s="8">
        <f t="shared" si="11"/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62"/>
    </row>
    <row r="60" spans="1:11" ht="41.25" customHeight="1" x14ac:dyDescent="0.25">
      <c r="A60" s="49"/>
      <c r="B60" s="34"/>
      <c r="C60" s="7" t="s">
        <v>17</v>
      </c>
      <c r="D60" s="8">
        <f t="shared" si="11"/>
        <v>18593.600000000002</v>
      </c>
      <c r="E60" s="7">
        <v>2744.2</v>
      </c>
      <c r="F60" s="7">
        <v>2780.9</v>
      </c>
      <c r="G60" s="7">
        <v>3004.8</v>
      </c>
      <c r="H60" s="7">
        <v>3327.7</v>
      </c>
      <c r="I60" s="7">
        <v>3281.6</v>
      </c>
      <c r="J60" s="7">
        <v>3454.4</v>
      </c>
      <c r="K60" s="62"/>
    </row>
    <row r="61" spans="1:11" ht="39" customHeight="1" x14ac:dyDescent="0.25">
      <c r="A61" s="50"/>
      <c r="B61" s="35"/>
      <c r="C61" s="7" t="s">
        <v>16</v>
      </c>
      <c r="D61" s="8">
        <f t="shared" si="11"/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62"/>
    </row>
    <row r="62" spans="1:11" ht="30" customHeight="1" x14ac:dyDescent="0.25">
      <c r="A62" s="48" t="s">
        <v>45</v>
      </c>
      <c r="B62" s="33" t="s">
        <v>53</v>
      </c>
      <c r="C62" s="9" t="s">
        <v>51</v>
      </c>
      <c r="D62" s="7">
        <f t="shared" si="11"/>
        <v>48303.600000000006</v>
      </c>
      <c r="E62" s="7">
        <f>SUM(E63:E66)</f>
        <v>6507.4</v>
      </c>
      <c r="F62" s="7">
        <f t="shared" ref="F62:J62" si="17">SUM(F63:F66)</f>
        <v>9421.7000000000007</v>
      </c>
      <c r="G62" s="7">
        <f t="shared" si="17"/>
        <v>7751.8</v>
      </c>
      <c r="H62" s="7">
        <f t="shared" si="17"/>
        <v>8230.5</v>
      </c>
      <c r="I62" s="7">
        <f t="shared" si="17"/>
        <v>7986</v>
      </c>
      <c r="J62" s="7">
        <f t="shared" si="17"/>
        <v>8406.2000000000007</v>
      </c>
      <c r="K62" s="62"/>
    </row>
    <row r="63" spans="1:11" ht="41.25" customHeight="1" x14ac:dyDescent="0.25">
      <c r="A63" s="49"/>
      <c r="B63" s="34"/>
      <c r="C63" s="7" t="s">
        <v>14</v>
      </c>
      <c r="D63" s="8">
        <f t="shared" si="11"/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62"/>
    </row>
    <row r="64" spans="1:11" ht="37.5" customHeight="1" x14ac:dyDescent="0.25">
      <c r="A64" s="49"/>
      <c r="B64" s="34"/>
      <c r="C64" s="7" t="s">
        <v>15</v>
      </c>
      <c r="D64" s="8">
        <f t="shared" si="11"/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62"/>
    </row>
    <row r="65" spans="1:11" ht="29.25" customHeight="1" x14ac:dyDescent="0.25">
      <c r="A65" s="49"/>
      <c r="B65" s="34"/>
      <c r="C65" s="7" t="s">
        <v>17</v>
      </c>
      <c r="D65" s="8">
        <f t="shared" si="11"/>
        <v>48303.600000000006</v>
      </c>
      <c r="E65" s="7">
        <v>6507.4</v>
      </c>
      <c r="F65" s="7">
        <v>9421.7000000000007</v>
      </c>
      <c r="G65" s="7">
        <v>7751.8</v>
      </c>
      <c r="H65" s="7">
        <v>8230.5</v>
      </c>
      <c r="I65" s="7">
        <v>7986</v>
      </c>
      <c r="J65" s="7">
        <v>8406.2000000000007</v>
      </c>
      <c r="K65" s="62"/>
    </row>
    <row r="66" spans="1:11" ht="53.25" customHeight="1" x14ac:dyDescent="0.25">
      <c r="A66" s="50"/>
      <c r="B66" s="35"/>
      <c r="C66" s="7" t="s">
        <v>16</v>
      </c>
      <c r="D66" s="8">
        <f t="shared" si="11"/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63"/>
    </row>
    <row r="67" spans="1:11" ht="30" customHeight="1" x14ac:dyDescent="0.25">
      <c r="A67" s="48" t="s">
        <v>70</v>
      </c>
      <c r="B67" s="33" t="s">
        <v>53</v>
      </c>
      <c r="C67" s="9" t="s">
        <v>51</v>
      </c>
      <c r="D67" s="7">
        <f t="shared" si="11"/>
        <v>950</v>
      </c>
      <c r="E67" s="7">
        <f>SUM(E68:E71)</f>
        <v>0</v>
      </c>
      <c r="F67" s="7">
        <f t="shared" ref="F67:J67" si="18">SUM(F68:F71)</f>
        <v>0</v>
      </c>
      <c r="G67" s="7">
        <f t="shared" si="18"/>
        <v>950</v>
      </c>
      <c r="H67" s="7">
        <f t="shared" si="18"/>
        <v>0</v>
      </c>
      <c r="I67" s="7">
        <f t="shared" si="18"/>
        <v>0</v>
      </c>
      <c r="J67" s="7">
        <f t="shared" si="18"/>
        <v>0</v>
      </c>
      <c r="K67" s="54" t="s">
        <v>71</v>
      </c>
    </row>
    <row r="68" spans="1:11" ht="41.25" customHeight="1" x14ac:dyDescent="0.25">
      <c r="A68" s="49"/>
      <c r="B68" s="34"/>
      <c r="C68" s="7" t="s">
        <v>14</v>
      </c>
      <c r="D68" s="8">
        <f t="shared" si="11"/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55"/>
    </row>
    <row r="69" spans="1:11" ht="37.5" customHeight="1" x14ac:dyDescent="0.25">
      <c r="A69" s="49"/>
      <c r="B69" s="34"/>
      <c r="C69" s="7" t="s">
        <v>15</v>
      </c>
      <c r="D69" s="8">
        <f t="shared" si="11"/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55"/>
    </row>
    <row r="70" spans="1:11" ht="29.25" customHeight="1" x14ac:dyDescent="0.25">
      <c r="A70" s="49"/>
      <c r="B70" s="34"/>
      <c r="C70" s="7" t="s">
        <v>17</v>
      </c>
      <c r="D70" s="8">
        <f t="shared" si="11"/>
        <v>950</v>
      </c>
      <c r="E70" s="7">
        <v>0</v>
      </c>
      <c r="F70" s="7">
        <v>0</v>
      </c>
      <c r="G70" s="7">
        <v>950</v>
      </c>
      <c r="H70" s="7">
        <v>0</v>
      </c>
      <c r="I70" s="7">
        <v>0</v>
      </c>
      <c r="J70" s="10">
        <v>0</v>
      </c>
      <c r="K70" s="55"/>
    </row>
    <row r="71" spans="1:11" ht="53.25" customHeight="1" x14ac:dyDescent="0.25">
      <c r="A71" s="50"/>
      <c r="B71" s="35"/>
      <c r="C71" s="7" t="s">
        <v>16</v>
      </c>
      <c r="D71" s="8">
        <f t="shared" si="11"/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56"/>
    </row>
    <row r="72" spans="1:11" ht="30" customHeight="1" x14ac:dyDescent="0.25">
      <c r="A72" s="48" t="s">
        <v>78</v>
      </c>
      <c r="B72" s="33" t="s">
        <v>53</v>
      </c>
      <c r="C72" s="9" t="s">
        <v>51</v>
      </c>
      <c r="D72" s="7">
        <f t="shared" ref="D72:D76" si="19">SUM(E72:J72)</f>
        <v>2132</v>
      </c>
      <c r="E72" s="7">
        <f>SUM(E73:E76)</f>
        <v>0</v>
      </c>
      <c r="F72" s="7">
        <f t="shared" ref="F72:J72" si="20">SUM(F73:F76)</f>
        <v>0</v>
      </c>
      <c r="G72" s="7">
        <f t="shared" si="20"/>
        <v>0</v>
      </c>
      <c r="H72" s="7">
        <f t="shared" si="20"/>
        <v>2132</v>
      </c>
      <c r="I72" s="7">
        <f t="shared" si="20"/>
        <v>0</v>
      </c>
      <c r="J72" s="7">
        <f t="shared" si="20"/>
        <v>0</v>
      </c>
      <c r="K72" s="54" t="s">
        <v>71</v>
      </c>
    </row>
    <row r="73" spans="1:11" ht="41.25" customHeight="1" x14ac:dyDescent="0.25">
      <c r="A73" s="49"/>
      <c r="B73" s="34"/>
      <c r="C73" s="7" t="s">
        <v>14</v>
      </c>
      <c r="D73" s="8">
        <f t="shared" si="19"/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55"/>
    </row>
    <row r="74" spans="1:11" ht="37.5" customHeight="1" x14ac:dyDescent="0.25">
      <c r="A74" s="49"/>
      <c r="B74" s="34"/>
      <c r="C74" s="7" t="s">
        <v>15</v>
      </c>
      <c r="D74" s="8">
        <f t="shared" si="19"/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55"/>
    </row>
    <row r="75" spans="1:11" ht="29.25" customHeight="1" x14ac:dyDescent="0.25">
      <c r="A75" s="49"/>
      <c r="B75" s="34"/>
      <c r="C75" s="7" t="s">
        <v>17</v>
      </c>
      <c r="D75" s="8">
        <f t="shared" si="19"/>
        <v>2132</v>
      </c>
      <c r="E75" s="7">
        <v>0</v>
      </c>
      <c r="F75" s="7">
        <v>0</v>
      </c>
      <c r="G75" s="7">
        <v>0</v>
      </c>
      <c r="H75" s="7">
        <v>2132</v>
      </c>
      <c r="I75" s="7">
        <v>0</v>
      </c>
      <c r="J75" s="7">
        <v>0</v>
      </c>
      <c r="K75" s="55"/>
    </row>
    <row r="76" spans="1:11" ht="53.25" customHeight="1" x14ac:dyDescent="0.25">
      <c r="A76" s="50"/>
      <c r="B76" s="35"/>
      <c r="C76" s="7" t="s">
        <v>16</v>
      </c>
      <c r="D76" s="8">
        <f t="shared" si="19"/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56"/>
    </row>
    <row r="77" spans="1:11" ht="36.75" customHeight="1" x14ac:dyDescent="0.25">
      <c r="A77" s="48" t="s">
        <v>77</v>
      </c>
      <c r="B77" s="33" t="s">
        <v>52</v>
      </c>
      <c r="C77" s="9" t="s">
        <v>51</v>
      </c>
      <c r="D77" s="7">
        <f>SUM(E77:J77)</f>
        <v>0</v>
      </c>
      <c r="E77" s="7">
        <f>SUM(E78:E81)</f>
        <v>0</v>
      </c>
      <c r="F77" s="7">
        <f t="shared" ref="F77:J77" si="21">SUM(F78:F81)</f>
        <v>0</v>
      </c>
      <c r="G77" s="7">
        <f t="shared" si="21"/>
        <v>0</v>
      </c>
      <c r="H77" s="7">
        <f t="shared" si="21"/>
        <v>0</v>
      </c>
      <c r="I77" s="7">
        <f t="shared" si="21"/>
        <v>0</v>
      </c>
      <c r="J77" s="7">
        <f t="shared" si="21"/>
        <v>0</v>
      </c>
      <c r="K77" s="33" t="s">
        <v>59</v>
      </c>
    </row>
    <row r="78" spans="1:11" ht="40.5" customHeight="1" x14ac:dyDescent="0.25">
      <c r="A78" s="49"/>
      <c r="B78" s="34"/>
      <c r="C78" s="9" t="s">
        <v>14</v>
      </c>
      <c r="D78" s="10">
        <f t="shared" ref="D78:D81" si="22">SUM(E78:J78)</f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34"/>
    </row>
    <row r="79" spans="1:11" ht="32.25" customHeight="1" x14ac:dyDescent="0.25">
      <c r="A79" s="49"/>
      <c r="B79" s="34"/>
      <c r="C79" s="9" t="s">
        <v>15</v>
      </c>
      <c r="D79" s="10">
        <f t="shared" si="22"/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34"/>
    </row>
    <row r="80" spans="1:11" ht="21" customHeight="1" x14ac:dyDescent="0.25">
      <c r="A80" s="49"/>
      <c r="B80" s="34"/>
      <c r="C80" s="9" t="s">
        <v>17</v>
      </c>
      <c r="D80" s="10">
        <f t="shared" si="22"/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34"/>
    </row>
    <row r="81" spans="1:11" ht="58.5" customHeight="1" x14ac:dyDescent="0.25">
      <c r="A81" s="50"/>
      <c r="B81" s="35"/>
      <c r="C81" s="9" t="s">
        <v>16</v>
      </c>
      <c r="D81" s="10">
        <f t="shared" si="22"/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35"/>
    </row>
    <row r="82" spans="1:11" ht="33.75" customHeight="1" x14ac:dyDescent="0.25">
      <c r="A82" s="51" t="s">
        <v>58</v>
      </c>
      <c r="B82" s="57"/>
      <c r="C82" s="9" t="s">
        <v>51</v>
      </c>
      <c r="D82" s="7">
        <f>E82+F82+G82+H82+I82+J82</f>
        <v>184721.46</v>
      </c>
      <c r="E82" s="7">
        <f>E84+E85</f>
        <v>32568.799999999999</v>
      </c>
      <c r="F82" s="7">
        <f t="shared" ref="F82:H82" si="23">F84+F85</f>
        <v>32823</v>
      </c>
      <c r="G82" s="7">
        <f t="shared" si="23"/>
        <v>30568.260000000002</v>
      </c>
      <c r="H82" s="7">
        <f t="shared" si="23"/>
        <v>33261.5</v>
      </c>
      <c r="I82" s="7">
        <f>I84+I85</f>
        <v>27350</v>
      </c>
      <c r="J82" s="7">
        <f>J84+J85</f>
        <v>28149.9</v>
      </c>
      <c r="K82" s="33"/>
    </row>
    <row r="83" spans="1:11" ht="30" x14ac:dyDescent="0.25">
      <c r="A83" s="52"/>
      <c r="B83" s="58"/>
      <c r="C83" s="9" t="s">
        <v>14</v>
      </c>
      <c r="D83" s="7">
        <f t="shared" ref="D83:J83" si="24">SUM(D7+D12+D17+D22+D27+D32+D37+D42+D48+D53+D58+D63+D78)</f>
        <v>0</v>
      </c>
      <c r="E83" s="7">
        <f t="shared" si="24"/>
        <v>0</v>
      </c>
      <c r="F83" s="7">
        <f t="shared" si="24"/>
        <v>0</v>
      </c>
      <c r="G83" s="7">
        <f t="shared" si="24"/>
        <v>0</v>
      </c>
      <c r="H83" s="7">
        <f t="shared" si="24"/>
        <v>0</v>
      </c>
      <c r="I83" s="7">
        <f t="shared" si="24"/>
        <v>0</v>
      </c>
      <c r="J83" s="7">
        <f t="shared" si="24"/>
        <v>0</v>
      </c>
      <c r="K83" s="34"/>
    </row>
    <row r="84" spans="1:11" ht="30.75" customHeight="1" x14ac:dyDescent="0.25">
      <c r="A84" s="52"/>
      <c r="B84" s="58"/>
      <c r="C84" s="9" t="s">
        <v>15</v>
      </c>
      <c r="D84" s="7">
        <f>E84+F84+G84+H84+I84+J84</f>
        <v>40316.299999999996</v>
      </c>
      <c r="E84" s="7">
        <f t="shared" ref="E84:J84" si="25">SUM(E8+E13+E18+E23+E28+E33+E38+E43+E49+E54+E59+E64+E79)</f>
        <v>19888.3</v>
      </c>
      <c r="F84" s="7">
        <f t="shared" si="25"/>
        <v>18111.099999999999</v>
      </c>
      <c r="G84" s="7">
        <f t="shared" si="25"/>
        <v>1316.9</v>
      </c>
      <c r="H84" s="7">
        <f t="shared" si="25"/>
        <v>1000</v>
      </c>
      <c r="I84" s="7">
        <f t="shared" si="25"/>
        <v>0</v>
      </c>
      <c r="J84" s="7">
        <f t="shared" si="25"/>
        <v>0</v>
      </c>
      <c r="K84" s="34"/>
    </row>
    <row r="85" spans="1:11" ht="23.25" customHeight="1" x14ac:dyDescent="0.25">
      <c r="A85" s="52"/>
      <c r="B85" s="58"/>
      <c r="C85" s="9" t="s">
        <v>17</v>
      </c>
      <c r="D85" s="7">
        <f>E85+F85+G85+H85+I85+J85</f>
        <v>144405.16</v>
      </c>
      <c r="E85" s="7">
        <f>SUM(E9+E14+E19+E24+E29+E34+E39+E44+E50+E55+E60+E65+E80)</f>
        <v>12680.5</v>
      </c>
      <c r="F85" s="7">
        <f>SUM(F9+F14+F19+F24+F29+F34+F39+F44+F50+F55+F60+F65+F80)</f>
        <v>14711.900000000001</v>
      </c>
      <c r="G85" s="7">
        <f>SUM(G9+G14+G19+G24+G29+G34+G39+G44+G50+G55+G60+G65+G80+G75+G70)</f>
        <v>29251.360000000001</v>
      </c>
      <c r="H85" s="7">
        <f>SUM(H9+H14+H19+H24+H29+H34+H39+H44+H50+H55+H60+H65+H80+H75+H70)</f>
        <v>32261.500000000004</v>
      </c>
      <c r="I85" s="7">
        <f>SUM(I9+I14+I19+I24+I29+I34+I39+I44+I50+I55+I60+I65+I80)</f>
        <v>27350</v>
      </c>
      <c r="J85" s="7">
        <f>SUM(J9+J14+J19+J24+J29+J34+J39+J44+J50+J55+J60+J65+J80)</f>
        <v>28149.9</v>
      </c>
      <c r="K85" s="34"/>
    </row>
    <row r="86" spans="1:11" ht="30" x14ac:dyDescent="0.25">
      <c r="A86" s="53"/>
      <c r="B86" s="59"/>
      <c r="C86" s="9" t="s">
        <v>16</v>
      </c>
      <c r="D86" s="7">
        <f>SUM(D10+D15+D20+D25+D30+D35+D40+D45+D51+D56+D61+D66+D81)</f>
        <v>0</v>
      </c>
      <c r="E86" s="7">
        <f>SUM(E10+E15+E20+E25+E30+E35+E40+E45+E51+E56+E61+E66+E81)</f>
        <v>0</v>
      </c>
      <c r="F86" s="7">
        <f>SUM(F10+F15+F20+F25+F30+F35+F40+F45+F51+F56+F61+F66+F81)</f>
        <v>0</v>
      </c>
      <c r="G86" s="7">
        <f>SUM(G10+G15+G20+G25+G30+G35+G40+G45+G51+G56+G61+G66+G81)</f>
        <v>0</v>
      </c>
      <c r="H86" s="7">
        <f>SUM(H10+H15+H20+H25+H30+H35+H40+H45+H51+H56+H61+H66+H81)</f>
        <v>0</v>
      </c>
      <c r="I86" s="7">
        <f>SUM(I10+I15+I20+I25+I30+I35+I40+I45+I51+I56+I61+I66+I81)</f>
        <v>0</v>
      </c>
      <c r="J86" s="7">
        <f>SUM(J10+J15+J20+J25+J30+J35+J40+J45+J51+J56+J61+J66+J81)</f>
        <v>0</v>
      </c>
      <c r="K86" s="35"/>
    </row>
  </sheetData>
  <mergeCells count="49">
    <mergeCell ref="A82:B86"/>
    <mergeCell ref="K82:K86"/>
    <mergeCell ref="A77:A81"/>
    <mergeCell ref="B77:B81"/>
    <mergeCell ref="K16:K45"/>
    <mergeCell ref="A57:A61"/>
    <mergeCell ref="B57:B61"/>
    <mergeCell ref="K57:K66"/>
    <mergeCell ref="A62:A66"/>
    <mergeCell ref="B62:B66"/>
    <mergeCell ref="A46:K46"/>
    <mergeCell ref="A36:A40"/>
    <mergeCell ref="B36:B40"/>
    <mergeCell ref="B31:B35"/>
    <mergeCell ref="A31:A35"/>
    <mergeCell ref="K77:K81"/>
    <mergeCell ref="A41:A45"/>
    <mergeCell ref="B41:B45"/>
    <mergeCell ref="A26:A30"/>
    <mergeCell ref="B26:B30"/>
    <mergeCell ref="K47:K56"/>
    <mergeCell ref="B47:B51"/>
    <mergeCell ref="A47:A51"/>
    <mergeCell ref="B52:B56"/>
    <mergeCell ref="A52:A56"/>
    <mergeCell ref="A72:A76"/>
    <mergeCell ref="B72:B76"/>
    <mergeCell ref="K72:K76"/>
    <mergeCell ref="A67:A71"/>
    <mergeCell ref="B67:B71"/>
    <mergeCell ref="K67:K71"/>
    <mergeCell ref="A16:A20"/>
    <mergeCell ref="B16:B20"/>
    <mergeCell ref="K11:K15"/>
    <mergeCell ref="B21:B25"/>
    <mergeCell ref="K6:K10"/>
    <mergeCell ref="A21:A25"/>
    <mergeCell ref="E1:K1"/>
    <mergeCell ref="A11:A15"/>
    <mergeCell ref="B11:B15"/>
    <mergeCell ref="A2:K2"/>
    <mergeCell ref="D3:J3"/>
    <mergeCell ref="C3:C4"/>
    <mergeCell ref="B3:B4"/>
    <mergeCell ref="A3:A4"/>
    <mergeCell ref="A5:K5"/>
    <mergeCell ref="K3:K4"/>
    <mergeCell ref="A6:A10"/>
    <mergeCell ref="B6:B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fitToHeight="0" orientation="portrait" r:id="rId1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Целевые показатели</vt:lpstr>
      <vt:lpstr>Перечень мероприятий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2024-07-31T07:40:37Z</dcterms:modified>
</cp:coreProperties>
</file>