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800BA19B-2A52-4D5A-8A23-1A48114C47E4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Перечень мероприяти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6" i="2" l="1"/>
  <c r="H105" i="2"/>
  <c r="H102" i="2" s="1"/>
  <c r="G105" i="2"/>
  <c r="G102" i="2" s="1"/>
  <c r="E105" i="2"/>
  <c r="D105" i="2" s="1"/>
  <c r="E104" i="2"/>
  <c r="D104" i="2"/>
  <c r="D103" i="2"/>
  <c r="J102" i="2"/>
  <c r="I102" i="2"/>
  <c r="F102" i="2"/>
  <c r="E102" i="2" l="1"/>
  <c r="D102" i="2"/>
  <c r="E203" i="2"/>
  <c r="E201" i="2" s="1"/>
  <c r="F203" i="2"/>
  <c r="G203" i="2"/>
  <c r="E204" i="2"/>
  <c r="F204" i="2"/>
  <c r="G204" i="2"/>
  <c r="H204" i="2"/>
  <c r="I204" i="2"/>
  <c r="J204" i="2"/>
  <c r="J26" i="2"/>
  <c r="I26" i="2" s="1"/>
  <c r="H26" i="2" s="1"/>
  <c r="D26" i="2" s="1"/>
  <c r="J24" i="2"/>
  <c r="I24" i="2" s="1"/>
  <c r="H24" i="2" s="1"/>
  <c r="G24" i="2" s="1"/>
  <c r="F24" i="2" s="1"/>
  <c r="E24" i="2" s="1"/>
  <c r="D24" i="2" s="1"/>
  <c r="J25" i="2"/>
  <c r="I25" i="2" s="1"/>
  <c r="H25" i="2" s="1"/>
  <c r="G25" i="2" s="1"/>
  <c r="F25" i="2" s="1"/>
  <c r="E25" i="2" s="1"/>
  <c r="D25" i="2" s="1"/>
  <c r="J27" i="2"/>
  <c r="I27" i="2" s="1"/>
  <c r="J32" i="2"/>
  <c r="I32" i="2" s="1"/>
  <c r="H32" i="2" s="1"/>
  <c r="G32" i="2" s="1"/>
  <c r="F32" i="2" s="1"/>
  <c r="E32" i="2" s="1"/>
  <c r="D32" i="2" s="1"/>
  <c r="J30" i="2"/>
  <c r="I30" i="2" s="1"/>
  <c r="H30" i="2" s="1"/>
  <c r="G30" i="2" s="1"/>
  <c r="F30" i="2" s="1"/>
  <c r="E30" i="2" s="1"/>
  <c r="D30" i="2" s="1"/>
  <c r="J29" i="2"/>
  <c r="I29" i="2" s="1"/>
  <c r="J191" i="2"/>
  <c r="I191" i="2" s="1"/>
  <c r="H191" i="2" s="1"/>
  <c r="G191" i="2" s="1"/>
  <c r="F191" i="2" s="1"/>
  <c r="E191" i="2" s="1"/>
  <c r="D191" i="2" s="1"/>
  <c r="D192" i="2"/>
  <c r="D193" i="2"/>
  <c r="D194" i="2"/>
  <c r="D195" i="2"/>
  <c r="D199" i="2"/>
  <c r="D198" i="2"/>
  <c r="E196" i="2"/>
  <c r="D190" i="2"/>
  <c r="D189" i="2"/>
  <c r="D188" i="2"/>
  <c r="D187" i="2"/>
  <c r="J186" i="2"/>
  <c r="I186" i="2"/>
  <c r="H186" i="2"/>
  <c r="G186" i="2"/>
  <c r="F186" i="2"/>
  <c r="E186" i="2"/>
  <c r="D185" i="2"/>
  <c r="D184" i="2"/>
  <c r="D183" i="2"/>
  <c r="D182" i="2"/>
  <c r="J181" i="2"/>
  <c r="I181" i="2"/>
  <c r="H181" i="2"/>
  <c r="G181" i="2"/>
  <c r="F181" i="2"/>
  <c r="E181" i="2"/>
  <c r="D180" i="2"/>
  <c r="D179" i="2"/>
  <c r="D178" i="2"/>
  <c r="D203" i="2" s="1"/>
  <c r="D177" i="2"/>
  <c r="J176" i="2"/>
  <c r="I176" i="2"/>
  <c r="I201" i="2" s="1"/>
  <c r="H176" i="2"/>
  <c r="G176" i="2"/>
  <c r="G201" i="2" s="1"/>
  <c r="F176" i="2"/>
  <c r="F201" i="2" s="1"/>
  <c r="E176" i="2"/>
  <c r="D169" i="2"/>
  <c r="D168" i="2"/>
  <c r="D167" i="2"/>
  <c r="D166" i="2"/>
  <c r="J165" i="2"/>
  <c r="I165" i="2"/>
  <c r="H165" i="2"/>
  <c r="G165" i="2"/>
  <c r="F165" i="2"/>
  <c r="E165" i="2"/>
  <c r="D164" i="2"/>
  <c r="D163" i="2"/>
  <c r="D162" i="2"/>
  <c r="D161" i="2"/>
  <c r="J160" i="2"/>
  <c r="I160" i="2"/>
  <c r="H160" i="2"/>
  <c r="G160" i="2"/>
  <c r="F160" i="2"/>
  <c r="E160" i="2"/>
  <c r="D159" i="2"/>
  <c r="D158" i="2"/>
  <c r="D157" i="2"/>
  <c r="D156" i="2"/>
  <c r="J155" i="2"/>
  <c r="I155" i="2"/>
  <c r="H155" i="2"/>
  <c r="G155" i="2"/>
  <c r="F155" i="2"/>
  <c r="E155" i="2"/>
  <c r="D154" i="2"/>
  <c r="D153" i="2"/>
  <c r="D152" i="2"/>
  <c r="D151" i="2"/>
  <c r="J150" i="2"/>
  <c r="I150" i="2"/>
  <c r="H150" i="2"/>
  <c r="G150" i="2"/>
  <c r="F150" i="2"/>
  <c r="E150" i="2"/>
  <c r="D148" i="2"/>
  <c r="J145" i="2"/>
  <c r="I145" i="2"/>
  <c r="H145" i="2"/>
  <c r="G145" i="2"/>
  <c r="F145" i="2"/>
  <c r="E145" i="2"/>
  <c r="D111" i="2"/>
  <c r="J108" i="2"/>
  <c r="I108" i="2"/>
  <c r="H108" i="2"/>
  <c r="G108" i="2"/>
  <c r="F108" i="2"/>
  <c r="E108" i="2"/>
  <c r="D84" i="2"/>
  <c r="E83" i="2"/>
  <c r="D83" i="2" s="1"/>
  <c r="E82" i="2"/>
  <c r="D82" i="2" s="1"/>
  <c r="E81" i="2"/>
  <c r="J80" i="2"/>
  <c r="I80" i="2"/>
  <c r="H80" i="2"/>
  <c r="G80" i="2"/>
  <c r="F80" i="2"/>
  <c r="D79" i="2"/>
  <c r="D78" i="2"/>
  <c r="D77" i="2"/>
  <c r="D76" i="2"/>
  <c r="J75" i="2"/>
  <c r="I75" i="2"/>
  <c r="H75" i="2"/>
  <c r="G75" i="2"/>
  <c r="F75" i="2"/>
  <c r="E75" i="2"/>
  <c r="D74" i="2"/>
  <c r="D73" i="2"/>
  <c r="D72" i="2"/>
  <c r="D71" i="2"/>
  <c r="J70" i="2"/>
  <c r="I70" i="2"/>
  <c r="H70" i="2"/>
  <c r="G70" i="2"/>
  <c r="F70" i="2"/>
  <c r="E70" i="2"/>
  <c r="D69" i="2"/>
  <c r="D68" i="2"/>
  <c r="D67" i="2"/>
  <c r="D66" i="2"/>
  <c r="D65" i="2"/>
  <c r="D64" i="2"/>
  <c r="D63" i="2"/>
  <c r="D62" i="2"/>
  <c r="D61" i="2"/>
  <c r="J60" i="2"/>
  <c r="I60" i="2"/>
  <c r="H60" i="2"/>
  <c r="G60" i="2"/>
  <c r="F60" i="2"/>
  <c r="E60" i="2"/>
  <c r="D31" i="2"/>
  <c r="J22" i="2"/>
  <c r="I22" i="2" s="1"/>
  <c r="H22" i="2" s="1"/>
  <c r="G22" i="2" s="1"/>
  <c r="F22" i="2" s="1"/>
  <c r="E22" i="2" s="1"/>
  <c r="D22" i="2" s="1"/>
  <c r="J20" i="2"/>
  <c r="I20" i="2" s="1"/>
  <c r="H20" i="2" s="1"/>
  <c r="G20" i="2" s="1"/>
  <c r="F20" i="2" s="1"/>
  <c r="E20" i="2" s="1"/>
  <c r="D20" i="2" s="1"/>
  <c r="J19" i="2"/>
  <c r="I19" i="2" s="1"/>
  <c r="H19" i="2" s="1"/>
  <c r="D21" i="2"/>
  <c r="J16" i="2"/>
  <c r="I16" i="2" s="1"/>
  <c r="H16" i="2" s="1"/>
  <c r="G16" i="2" s="1"/>
  <c r="F16" i="2" s="1"/>
  <c r="D16" i="2" s="1"/>
  <c r="J17" i="2"/>
  <c r="I17" i="2" s="1"/>
  <c r="H17" i="2" s="1"/>
  <c r="G17" i="2" s="1"/>
  <c r="F17" i="2" s="1"/>
  <c r="E17" i="2" s="1"/>
  <c r="D17" i="2" s="1"/>
  <c r="J15" i="2"/>
  <c r="I15" i="2" s="1"/>
  <c r="H15" i="2" s="1"/>
  <c r="G15" i="2" s="1"/>
  <c r="F15" i="2" s="1"/>
  <c r="E15" i="2" s="1"/>
  <c r="D15" i="2" s="1"/>
  <c r="J14" i="2"/>
  <c r="I14" i="2" s="1"/>
  <c r="J12" i="2"/>
  <c r="I12" i="2" s="1"/>
  <c r="H12" i="2" s="1"/>
  <c r="G12" i="2" s="1"/>
  <c r="F12" i="2" s="1"/>
  <c r="E12" i="2" s="1"/>
  <c r="D12" i="2" s="1"/>
  <c r="J10" i="2"/>
  <c r="I10" i="2" s="1"/>
  <c r="H10" i="2" s="1"/>
  <c r="G10" i="2" s="1"/>
  <c r="F10" i="2" s="1"/>
  <c r="E10" i="2" s="1"/>
  <c r="D10" i="2" s="1"/>
  <c r="J9" i="2"/>
  <c r="I9" i="2" s="1"/>
  <c r="D11" i="2"/>
  <c r="D204" i="2" l="1"/>
  <c r="D201" i="2" s="1"/>
  <c r="H201" i="2"/>
  <c r="J201" i="2"/>
  <c r="D196" i="2"/>
  <c r="J23" i="2"/>
  <c r="J28" i="2"/>
  <c r="H27" i="2"/>
  <c r="I23" i="2"/>
  <c r="I28" i="2"/>
  <c r="H29" i="2"/>
  <c r="D186" i="2"/>
  <c r="D176" i="2"/>
  <c r="D145" i="2"/>
  <c r="D165" i="2"/>
  <c r="D181" i="2"/>
  <c r="D160" i="2"/>
  <c r="D155" i="2"/>
  <c r="D150" i="2"/>
  <c r="D108" i="2"/>
  <c r="D75" i="2"/>
  <c r="D60" i="2"/>
  <c r="D70" i="2"/>
  <c r="E80" i="2"/>
  <c r="D80" i="2" s="1"/>
  <c r="D81" i="2"/>
  <c r="J18" i="2"/>
  <c r="I18" i="2"/>
  <c r="G19" i="2"/>
  <c r="H18" i="2"/>
  <c r="J13" i="2"/>
  <c r="H14" i="2"/>
  <c r="I13" i="2"/>
  <c r="J8" i="2"/>
  <c r="H9" i="2"/>
  <c r="I8" i="2"/>
  <c r="G27" i="2" l="1"/>
  <c r="H23" i="2"/>
  <c r="G29" i="2"/>
  <c r="H28" i="2"/>
  <c r="G18" i="2"/>
  <c r="F19" i="2"/>
  <c r="H13" i="2"/>
  <c r="G14" i="2"/>
  <c r="H8" i="2"/>
  <c r="G9" i="2"/>
  <c r="F27" i="2" l="1"/>
  <c r="G23" i="2"/>
  <c r="F29" i="2"/>
  <c r="G28" i="2"/>
  <c r="E19" i="2"/>
  <c r="F18" i="2"/>
  <c r="F14" i="2"/>
  <c r="G13" i="2"/>
  <c r="F9" i="2"/>
  <c r="G8" i="2"/>
  <c r="E27" i="2" l="1"/>
  <c r="F23" i="2"/>
  <c r="E29" i="2"/>
  <c r="F28" i="2"/>
  <c r="E18" i="2"/>
  <c r="D18" i="2" s="1"/>
  <c r="D19" i="2"/>
  <c r="E14" i="2"/>
  <c r="F13" i="2"/>
  <c r="E9" i="2"/>
  <c r="D9" i="2" s="1"/>
  <c r="F8" i="2"/>
  <c r="D8" i="2" s="1"/>
  <c r="D27" i="2" l="1"/>
  <c r="E23" i="2"/>
  <c r="D23" i="2" s="1"/>
  <c r="D29" i="2"/>
  <c r="E28" i="2"/>
  <c r="D28" i="2" s="1"/>
  <c r="E13" i="2"/>
  <c r="D13" i="2" s="1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11" authorId="0" shapeId="0" xr:uid="{52155CE1-79D1-4A07-9A0B-91698E1A5CB5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200 - Маргаритинка
100 - деловая программа ИЯ</t>
        </r>
      </text>
    </comment>
    <comment ref="F63" authorId="0" shapeId="0" xr:uid="{0995012C-4196-45DF-AFE0-688A8ADB38B3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220631,58 в софинансирование, остальные на МБ</t>
        </r>
      </text>
    </comment>
    <comment ref="G104" authorId="0" shapeId="0" xr:uid="{1787EF97-8C99-4FD6-9F71-2A1315371E2C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221,43+61,004</t>
        </r>
      </text>
    </comment>
    <comment ref="G157" authorId="0" shapeId="0" xr:uid="{F9745859-2A0E-4F55-AD75-08A54CB991F6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5551,6 - атоклуб
1250 - сорово мтб</t>
        </r>
      </text>
    </comment>
    <comment ref="F158" authorId="0" shapeId="0" xr:uid="{8D4C7BBC-31B1-455A-A9D9-474AA4E85A7B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Дома культуры
+20,69 Для ДК</t>
        </r>
      </text>
    </comment>
    <comment ref="F168" authorId="0" shapeId="0" xr:uid="{B52030E6-8610-483E-812E-93B218E8EB5E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705,447 совинансирование +115,231,18 МТБ</t>
        </r>
      </text>
    </comment>
  </commentList>
</comments>
</file>

<file path=xl/sharedStrings.xml><?xml version="1.0" encoding="utf-8"?>
<sst xmlns="http://schemas.openxmlformats.org/spreadsheetml/2006/main" count="329" uniqueCount="98">
  <si>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</si>
  <si>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</si>
  <si>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</si>
  <si>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</si>
  <si>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</si>
  <si>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2021 год</t>
  </si>
  <si>
    <t>2022 год</t>
  </si>
  <si>
    <t>2023 год</t>
  </si>
  <si>
    <t>2024 год</t>
  </si>
  <si>
    <t>2025 год</t>
  </si>
  <si>
    <t>Ответственный
исполнитель,
соисполнители</t>
  </si>
  <si>
    <t>Наименование
мероприятия</t>
  </si>
  <si>
    <t>2026 год</t>
  </si>
  <si>
    <t>Объем финансирования, тыс. рублей</t>
  </si>
  <si>
    <t>Итого, в том числе</t>
  </si>
  <si>
    <t>Ожидаемые конечные результаты реализации мероприятий</t>
  </si>
  <si>
    <t>Источники
финансирования</t>
  </si>
  <si>
    <t>Итого по муниципальной программе</t>
  </si>
  <si>
    <t>Приложение № 1 к постановлению Администрации Вилегодского муниципального округа Архангельской области от ____________ № ___-мп</t>
  </si>
  <si>
    <t>1.1. Поддержка  выставочно-ярмарочной деятельности: Рождественская ярмарка Благовещенская ярмарка 
Ильинская ярмарка 
Участие в Маргаритинской ярмарке г. Архангельск</t>
  </si>
  <si>
    <t>1.2 Информационно-рекламная деятельность: выпуск буклетов, брошюр, создание сувенирной продукции</t>
  </si>
  <si>
    <t>МБУ "Вилегодская ЦБС", ТИЦ "Виледь</t>
  </si>
  <si>
    <t xml:space="preserve">Увеличение числа количества туристов (по отношению к предыдущему году) </t>
  </si>
  <si>
    <t>1.3.Разработка и продвижение туристических маршрутов в рамках взаимодействия с соседними территориями</t>
  </si>
  <si>
    <t>МБУ "Вилегодская ЦБС", ТИЦ "Виледь"</t>
  </si>
  <si>
    <t>Задача № 1  Создание условий для развития туризма</t>
  </si>
  <si>
    <t>1.4.Поддержка работы туристских  проектов:
«Кошкин дом»
«Неонила-Льняница»
«Льняная свадьба»
«Ягодки-сестрички»
и другие</t>
  </si>
  <si>
    <t>1.5.Содержание объекта "Летний парк-парк-поколений"</t>
  </si>
  <si>
    <t xml:space="preserve">Задача № 2  Развитие музейного дела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</si>
  <si>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2.1.Организация работы с сайтом в сети «Интернет», создание виртуальных экспозиций музея</t>
  </si>
  <si>
    <t>Увеличение доли объектов культурного наследия, информация о которых внесена в единый государственный реестр объектов культурного наследия (памятников истории и культуры), в общем количестве объектов культурного наследия.
Увеличение доли представленных (во всех формах) зрителю музейных предметов в общем количестве музейных предметов.</t>
  </si>
  <si>
    <t>2.2.Проведение экспедиций по территории Вилегодского района</t>
  </si>
  <si>
    <t>2.3.Издательская деятельность. Организация и проведение краеведческих чтений на Виледи.</t>
  </si>
  <si>
    <t>2.4.Создание электронного каталога экспонатов из фондов музея. Приобретение программы «Музей-фонды»</t>
  </si>
  <si>
    <t>Задача № 3  Развитие художественного творчества, культурно-досуговой деятельности, социальных инициатив</t>
  </si>
  <si>
    <t>3.1.Поддержка работы  народных самодеятельных коллективов Архангельской области  в Вилегодском районе</t>
  </si>
  <si>
    <t>3.2.Поддержка традиционных районных праздников и мероприятий, в том числе:
- православный фестиваль «Пустынь моя Христфорова…»
- фестиваль народного творчества «Вилегодская рассыпуха» и другие</t>
  </si>
  <si>
    <t>Темп роста участников клубных формирований (по отношению к предыдущему году)
Увеличение доли прироста числа участников культурно-массовых мероприятий (по отношению к предыдущему году)</t>
  </si>
  <si>
    <t>3.3. Поддержка творческих коллективов, организация гастрольной деятельности</t>
  </si>
  <si>
    <t>3.4.Организация и проведение мероприятий, посвященных празднованию дней поселка, сел и деревень.</t>
  </si>
  <si>
    <t>Задача № 4  Развитие библиотечного дела</t>
  </si>
  <si>
    <t>4.1.Подключение муниципальных библиотек к информационно – телекоммуникационной сети «Интернет» и развитие системы библиотечного дела с учетом задачи расширения информационных технологий и оцифровки</t>
  </si>
  <si>
    <t>Увеличение доли муниципальных библиотек (филиалы МБУ «Вилегодская ЦБС), подключенных к сети «Интернет», в общем количестве библиотек на территории МО «Вилегодский район»
Увеличение доли охвата населения услугами библиотек)
Увеличение количества библиографических записей в сводном электронном каталоге МБУ «Вилегодская ЦБС»</t>
  </si>
  <si>
    <t>4.2.Продвижение книги, развитие чтения посредством проведения циклов мероприятий, поддержка литературных объединений, выпуск информационной печатной продукции</t>
  </si>
  <si>
    <t>4.3.Создание электронной базы данных правовых актов местного самоуправления. Проведение ежегодного дня информации для муниципальных служащих</t>
  </si>
  <si>
    <t>4.4.Комплектование фондов книжными, информационными материалами</t>
  </si>
  <si>
    <t>Задача № 5 Развитие системы дополнительного образования в сфере культуры и искусства</t>
  </si>
  <si>
    <t>5.1.Участие в конкурсах и фестивалях учащихся музыкального отделения ДШИ</t>
  </si>
  <si>
    <t>Увеличение доли детей, привлекаемых к участию в творческих мероприятиях, в общем числе детей.
Темп роста участников клубных формирований (по отношению к предыдущему году).</t>
  </si>
  <si>
    <t>5.2.Участие в областных, межрегиональных мероприятиях учащихся художественного отделения ДШИ</t>
  </si>
  <si>
    <t>5.3.Поддержка работы детских театральных, вокальных, танцевальных коллективов</t>
  </si>
  <si>
    <t>5.4.Участие в мероприятиях различной направленности детских образцовых коллективов: вокального ансамбля «Весна», молодежного театра «Комедиант»</t>
  </si>
  <si>
    <t>Задача № 6  Совершенствование кадровой работы</t>
  </si>
  <si>
    <t>6.1.Курсы повышения квалификации работников</t>
  </si>
  <si>
    <t>6.2.Проведение конкурса профессионального мастерства среди работников культуры, конкурса на лучшую библиотеку «сельская библиотека – информационный центр местного сообщества»</t>
  </si>
  <si>
    <t>6.3.Поддержка профессиональных праздников, юбилейных мероприятий Домов культуры, библиотек, музея, школы искусств, мероприятий, повышающих имидж учреждений культуры</t>
  </si>
  <si>
    <t>Задача № 7   Укрепление материально-технической базы учреждений</t>
  </si>
  <si>
    <t>7.2.Создание модельных библиотек</t>
  </si>
  <si>
    <t>7.4.Укрепление материально-технической базы и оснащение оборудованием (в том числе компьютерным), музыкальными инструментами детской школы искусств</t>
  </si>
  <si>
    <t>7.5.Ремонтные (капитальные) работы в учреждениях культуры</t>
  </si>
  <si>
    <t>Задача № 8  Обеспечение деятельности подведомственных учреждений</t>
  </si>
  <si>
    <t>8.1.Обеспечение деятельности подведомственных учреждений</t>
  </si>
  <si>
    <t xml:space="preserve">8.2.Компенсация расходов на оплату стоимости проезда и провоза багажа к месту использования отпуска и обратно для работников муниципальных учреждений  </t>
  </si>
  <si>
    <t>8.3.Возмещение расходов, связанных с реализацией мер соцподдержки отдельными категориями квалифицированных специалистов, работающих и проживающих в сельской местности</t>
  </si>
  <si>
    <t>8.4. Резервные средства, для финансового обеспечения подведомственных учреждений</t>
  </si>
  <si>
    <t>8.5 Повышение средней заработной платы работников муниципальных учреждений культуры</t>
  </si>
  <si>
    <t>Всего по задаче № 8</t>
  </si>
  <si>
    <t>Развитие книжного наследия на территории округа</t>
  </si>
  <si>
    <t>Ресурсообеспечение и информационное сопровождение органа местного самоуправления</t>
  </si>
  <si>
    <t>Ресурсообеспечение объектов библиотченой системы</t>
  </si>
  <si>
    <t>Поддержка культурных традиций территории</t>
  </si>
  <si>
    <t>3.5.Проведение конкурсов программ и проектов в сфере культурно-досуговой деятельности, ориентированных на поддержку социальных инициатив (Увеличение средней суммы одного гранта для поддержки творческих проектов в области культуры и искусства на территории Вилегосдкого муниицпального округа)</t>
  </si>
  <si>
    <t>Привлечение участников к реализации культурно-досуговых мерпориятий в рамках преоктов, продвижение культурно-массовой деятельности</t>
  </si>
  <si>
    <t>3.6. Поддержка отрасли культура (государственная поддержка лучших муниципальных учреждений культуры муниципальных образований Архангельской области, муниципальным образовательным организациям дополнительного образования детей (детским школам искусств по видам искусств) муниципальных образований Архангельской области, и их работников)</t>
  </si>
  <si>
    <t>Финансовая поддержка субъектов культуры</t>
  </si>
  <si>
    <t xml:space="preserve">Повышение проффесиональной квалификации работников учреждений, соверешенствование деятельности работников учреждений </t>
  </si>
  <si>
    <t>Увеличение профессиональной  заинтересованности работников культуры</t>
  </si>
  <si>
    <t>Финансовое обеспечение профессиональных праздников</t>
  </si>
  <si>
    <t>7.1.Закупка оборудования (фондового, противопожарного) для МБОУ "Районный краеведческий музей"</t>
  </si>
  <si>
    <t>Закуплено оборудование для МБОУ "Районный краеведческий музей"</t>
  </si>
  <si>
    <t>Обновление материально-технической базы и осовременнивание библиотек округа</t>
  </si>
  <si>
    <t>Усовершенствована материально-техническая база учреждений культуры</t>
  </si>
  <si>
    <t>7.3. Развитие и укрепление материально-технической базы  учреждений культуры.</t>
  </si>
  <si>
    <t>Проведены ремонты учреждений культуры</t>
  </si>
  <si>
    <t>Профинансирована деятельность подведомственных учреждений</t>
  </si>
  <si>
    <t>Проведены компенсации</t>
  </si>
  <si>
    <t>Возмещены расходы специалистам</t>
  </si>
  <si>
    <t>Финансовое обеспечение подведомственных учреждений</t>
  </si>
  <si>
    <t>Проведение увеличения заработной платы работникам культуры</t>
  </si>
  <si>
    <t>ПРИЛОЖЕНИЕ № 2
к муниципальной программе 
Вилегодского муниципального округа Архангельской области  «Развитие культуры и туризма Виледи»</t>
  </si>
  <si>
    <t>ПЕРЕЧЕНЬ
мероприятий  муниципальной программы Вилегодского муниципального округа Архангельской области
«Развитие культуры и туризма Виледи»</t>
  </si>
  <si>
    <t>Учреждения культуры Вилегодского муниципального округа</t>
  </si>
  <si>
    <t>МБУ "Вилегодский районный краеведческий музей", МБУ "Вилегодская ЦБС"</t>
  </si>
  <si>
    <t>МБУ "Вилегодский районный краеведческий музей, МБУ "Культурно-досуговый центр"</t>
  </si>
  <si>
    <t>МБУ "Вилегодская ЦБС"</t>
  </si>
  <si>
    <t xml:space="preserve">МБОУ ДО "Детская школа искусств №28", МБУ "Культурно-досуговый центр"  </t>
  </si>
  <si>
    <t>Отдел культуры, спорта и молодежи Управления образования и культуры администрации Вилегодского муниципального округа, учреждения культуры Вилегодского муницпального округа</t>
  </si>
  <si>
    <t>Всего по задачам № 1-7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</si>
</sst>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137">
    <xf numFmtId="0" fontId="0" fillId="0" borderId="0" xfId="0"/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4" borderId="5" xfId="1" applyNumberFormat="1" applyFont="1" applyFill="1" applyBorder="1" applyAlignment="1">
      <alignment horizontal="center" vertical="center" wrapText="1"/>
    </xf>
    <xf numFmtId="4" fontId="6" fillId="4" borderId="5" xfId="1" applyNumberFormat="1" applyFont="1" applyFill="1" applyBorder="1" applyAlignment="1">
      <alignment horizontal="center" vertical="center" wrapText="1"/>
    </xf>
    <xf numFmtId="165" fontId="13" fillId="4" borderId="1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165" fontId="6" fillId="4" borderId="5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4" xfId="1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5" xfId="1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left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4" fontId="8" fillId="3" borderId="3" xfId="1" applyNumberFormat="1" applyFont="1" applyFill="1" applyBorder="1" applyAlignment="1">
      <alignment horizontal="center" vertical="center" wrapText="1"/>
    </xf>
    <xf numFmtId="4" fontId="8" fillId="3" borderId="4" xfId="1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left" vertical="center" wrapText="1"/>
    </xf>
    <xf numFmtId="0" fontId="12" fillId="2" borderId="8" xfId="1" applyFont="1" applyFill="1" applyBorder="1" applyAlignment="1">
      <alignment horizontal="left" vertical="center" wrapText="1"/>
    </xf>
    <xf numFmtId="0" fontId="12" fillId="2" borderId="5" xfId="1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13" fillId="3" borderId="2" xfId="1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12" xfId="1" applyFont="1" applyBorder="1" applyAlignment="1">
      <alignment horizontal="left" vertical="center" wrapText="1"/>
    </xf>
    <xf numFmtId="0" fontId="8" fillId="3" borderId="2" xfId="1" applyFont="1" applyFill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left" vertical="center" wrapText="1"/>
    </xf>
    <xf numFmtId="4" fontId="6" fillId="0" borderId="8" xfId="1" applyNumberFormat="1" applyFont="1" applyBorder="1" applyAlignment="1">
      <alignment horizontal="left" vertical="center" wrapText="1"/>
    </xf>
    <xf numFmtId="4" fontId="6" fillId="0" borderId="5" xfId="1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98D56199-8EAA-4ACD-ABDE-19970EC94D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223"/>
  <sheetViews>
    <sheetView tabSelected="1" view="pageBreakPreview" zoomScale="53" zoomScaleNormal="96" zoomScaleSheetLayoutView="53" workbookViewId="0">
      <pane ySplit="5" topLeftCell="A195" activePane="bottomLeft" state="frozen"/>
      <selection pane="bottomLeft" activeCell="Z204" sqref="Z204"/>
    </sheetView>
  </sheetViews>
  <sheetFormatPr defaultColWidth="9.140625" defaultRowHeight="15.75" x14ac:dyDescent="0.25"/>
  <cols>
    <col min="1" max="1" width="31.5703125" style="1" customWidth="1"/>
    <col min="2" max="2" width="22" style="1" customWidth="1"/>
    <col min="3" max="3" width="18.5703125" style="1" customWidth="1"/>
    <col min="4" max="4" width="13.5703125" style="1" customWidth="1"/>
    <col min="5" max="5" width="15.140625" style="2" customWidth="1"/>
    <col min="6" max="6" width="13" style="1" customWidth="1"/>
    <col min="7" max="7" width="15" style="1" customWidth="1"/>
    <col min="8" max="9" width="11.42578125" style="1" customWidth="1"/>
    <col min="10" max="10" width="12" style="1" customWidth="1"/>
    <col min="11" max="11" width="28" style="1" customWidth="1"/>
    <col min="12" max="13" width="10.7109375" style="1" bestFit="1" customWidth="1"/>
    <col min="14" max="14" width="9.140625" style="1"/>
    <col min="15" max="15" width="10.7109375" style="1" bestFit="1" customWidth="1"/>
    <col min="16" max="16384" width="9.140625" style="1"/>
  </cols>
  <sheetData>
    <row r="1" spans="1:11" s="6" customFormat="1" ht="38.25" customHeight="1" x14ac:dyDescent="0.25">
      <c r="A1" s="17"/>
      <c r="B1" s="17"/>
      <c r="C1" s="17"/>
      <c r="D1" s="17"/>
      <c r="E1" s="21"/>
      <c r="F1" s="17"/>
      <c r="G1" s="92" t="s">
        <v>18</v>
      </c>
      <c r="H1" s="93"/>
      <c r="I1" s="93"/>
      <c r="J1" s="93"/>
      <c r="K1" s="93"/>
    </row>
    <row r="2" spans="1:11" ht="66.75" customHeight="1" x14ac:dyDescent="0.25">
      <c r="A2" s="22"/>
      <c r="B2" s="22"/>
      <c r="C2" s="22"/>
      <c r="D2" s="22"/>
      <c r="E2" s="21"/>
      <c r="F2" s="23"/>
      <c r="G2" s="94" t="s">
        <v>89</v>
      </c>
      <c r="H2" s="95"/>
      <c r="I2" s="95"/>
      <c r="J2" s="95"/>
      <c r="K2" s="95"/>
    </row>
    <row r="3" spans="1:11" ht="54.75" customHeight="1" x14ac:dyDescent="0.25">
      <c r="A3" s="102" t="s">
        <v>90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37.5" customHeight="1" x14ac:dyDescent="0.25">
      <c r="A4" s="86" t="s">
        <v>11</v>
      </c>
      <c r="B4" s="86" t="s">
        <v>10</v>
      </c>
      <c r="C4" s="86" t="s">
        <v>16</v>
      </c>
      <c r="D4" s="86" t="s">
        <v>13</v>
      </c>
      <c r="E4" s="86"/>
      <c r="F4" s="86"/>
      <c r="G4" s="86"/>
      <c r="H4" s="86"/>
      <c r="I4" s="86"/>
      <c r="J4" s="86"/>
      <c r="K4" s="86" t="s">
        <v>15</v>
      </c>
    </row>
    <row r="5" spans="1:11" x14ac:dyDescent="0.25">
      <c r="A5" s="86"/>
      <c r="B5" s="86"/>
      <c r="C5" s="86"/>
      <c r="D5" s="13" t="s">
        <v>0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12</v>
      </c>
      <c r="K5" s="86"/>
    </row>
    <row r="6" spans="1:11" s="6" customFormat="1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</row>
    <row r="7" spans="1:11" s="6" customFormat="1" x14ac:dyDescent="0.25">
      <c r="A7" s="78" t="s">
        <v>25</v>
      </c>
      <c r="B7" s="79"/>
      <c r="C7" s="80"/>
      <c r="D7" s="80"/>
      <c r="E7" s="80"/>
      <c r="F7" s="80"/>
      <c r="G7" s="80"/>
      <c r="H7" s="80"/>
      <c r="I7" s="80"/>
      <c r="J7" s="80"/>
      <c r="K7" s="81"/>
    </row>
    <row r="8" spans="1:11" s="6" customFormat="1" ht="29.25" customHeight="1" x14ac:dyDescent="0.25">
      <c r="A8" s="65" t="s">
        <v>19</v>
      </c>
      <c r="B8" s="46" t="s">
        <v>91</v>
      </c>
      <c r="C8" s="8" t="s">
        <v>14</v>
      </c>
      <c r="D8" s="31">
        <f t="shared" ref="D8:D32" si="0">SUM(E8:J8)</f>
        <v>480.6</v>
      </c>
      <c r="E8" s="31">
        <v>80.599999999999994</v>
      </c>
      <c r="F8" s="34">
        <f>SUM(F9:F12)</f>
        <v>100</v>
      </c>
      <c r="G8" s="30">
        <f>SUM(G9:G12)</f>
        <v>300</v>
      </c>
      <c r="H8" s="30">
        <f>SUM(H9:H12)</f>
        <v>0</v>
      </c>
      <c r="I8" s="30">
        <f>SUM(I9:I12)</f>
        <v>0</v>
      </c>
      <c r="J8" s="30">
        <f>SUM(J9:J12)</f>
        <v>0</v>
      </c>
      <c r="K8" s="82" t="s">
        <v>22</v>
      </c>
    </row>
    <row r="9" spans="1:11" s="6" customFormat="1" ht="29.25" customHeight="1" x14ac:dyDescent="0.25">
      <c r="A9" s="65"/>
      <c r="B9" s="46"/>
      <c r="C9" s="16" t="s">
        <v>1</v>
      </c>
      <c r="D9" s="30">
        <f t="shared" si="0"/>
        <v>0</v>
      </c>
      <c r="E9" s="18">
        <f t="shared" ref="E9:E10" si="1">SUM(F9:K9)</f>
        <v>0</v>
      </c>
      <c r="F9" s="35">
        <f t="shared" ref="F9:F10" si="2">SUM(G9:L9)</f>
        <v>0</v>
      </c>
      <c r="G9" s="18">
        <f t="shared" ref="G9:G10" si="3">SUM(H9:M9)</f>
        <v>0</v>
      </c>
      <c r="H9" s="18">
        <f t="shared" ref="H9:H10" si="4">SUM(I9:N9)</f>
        <v>0</v>
      </c>
      <c r="I9" s="18">
        <f t="shared" ref="I9:I10" si="5">SUM(J9:O9)</f>
        <v>0</v>
      </c>
      <c r="J9" s="18">
        <f t="shared" ref="J9:J10" si="6">SUM(K9:P9)</f>
        <v>0</v>
      </c>
      <c r="K9" s="76"/>
    </row>
    <row r="10" spans="1:11" s="6" customFormat="1" ht="29.25" customHeight="1" x14ac:dyDescent="0.25">
      <c r="A10" s="65"/>
      <c r="B10" s="46"/>
      <c r="C10" s="16" t="s">
        <v>2</v>
      </c>
      <c r="D10" s="30">
        <f t="shared" si="0"/>
        <v>0</v>
      </c>
      <c r="E10" s="18">
        <f t="shared" si="1"/>
        <v>0</v>
      </c>
      <c r="F10" s="35">
        <f t="shared" si="2"/>
        <v>0</v>
      </c>
      <c r="G10" s="18">
        <f t="shared" si="3"/>
        <v>0</v>
      </c>
      <c r="H10" s="18">
        <f t="shared" si="4"/>
        <v>0</v>
      </c>
      <c r="I10" s="18">
        <f t="shared" si="5"/>
        <v>0</v>
      </c>
      <c r="J10" s="18">
        <f t="shared" si="6"/>
        <v>0</v>
      </c>
      <c r="K10" s="76"/>
    </row>
    <row r="11" spans="1:11" s="6" customFormat="1" ht="29.25" customHeight="1" x14ac:dyDescent="0.25">
      <c r="A11" s="65"/>
      <c r="B11" s="46"/>
      <c r="C11" s="16" t="s">
        <v>3</v>
      </c>
      <c r="D11" s="31">
        <f t="shared" si="0"/>
        <v>480.6</v>
      </c>
      <c r="E11" s="19">
        <v>80.599999999999994</v>
      </c>
      <c r="F11" s="36">
        <v>100</v>
      </c>
      <c r="G11" s="20">
        <v>300</v>
      </c>
      <c r="H11" s="20">
        <v>0</v>
      </c>
      <c r="I11" s="20">
        <v>0</v>
      </c>
      <c r="J11" s="20">
        <v>0</v>
      </c>
      <c r="K11" s="76"/>
    </row>
    <row r="12" spans="1:11" s="6" customFormat="1" ht="29.25" customHeight="1" x14ac:dyDescent="0.25">
      <c r="A12" s="65"/>
      <c r="B12" s="46"/>
      <c r="C12" s="16" t="s">
        <v>4</v>
      </c>
      <c r="D12" s="30">
        <f t="shared" si="0"/>
        <v>0</v>
      </c>
      <c r="E12" s="18">
        <f t="shared" ref="E12" si="7">SUM(F12:K12)</f>
        <v>0</v>
      </c>
      <c r="F12" s="35">
        <f t="shared" ref="F12" si="8">SUM(G12:L12)</f>
        <v>0</v>
      </c>
      <c r="G12" s="18">
        <f t="shared" ref="G12" si="9">SUM(H12:M12)</f>
        <v>0</v>
      </c>
      <c r="H12" s="18">
        <f t="shared" ref="H12" si="10">SUM(I12:N12)</f>
        <v>0</v>
      </c>
      <c r="I12" s="18">
        <f t="shared" ref="I12" si="11">SUM(J12:O12)</f>
        <v>0</v>
      </c>
      <c r="J12" s="18">
        <f t="shared" ref="J12" si="12">SUM(K12:P12)</f>
        <v>0</v>
      </c>
      <c r="K12" s="76"/>
    </row>
    <row r="13" spans="1:11" s="6" customFormat="1" ht="29.25" customHeight="1" x14ac:dyDescent="0.25">
      <c r="A13" s="65" t="s">
        <v>20</v>
      </c>
      <c r="B13" s="46" t="s">
        <v>21</v>
      </c>
      <c r="C13" s="8" t="s">
        <v>14</v>
      </c>
      <c r="D13" s="31">
        <f t="shared" si="0"/>
        <v>19.399999999999999</v>
      </c>
      <c r="E13" s="31">
        <f t="shared" ref="E13:J13" si="13">SUM(E14:E17)</f>
        <v>19.399999999999999</v>
      </c>
      <c r="F13" s="34">
        <f t="shared" si="13"/>
        <v>0</v>
      </c>
      <c r="G13" s="30">
        <f t="shared" si="13"/>
        <v>0</v>
      </c>
      <c r="H13" s="30">
        <f t="shared" si="13"/>
        <v>0</v>
      </c>
      <c r="I13" s="30">
        <f t="shared" si="13"/>
        <v>0</v>
      </c>
      <c r="J13" s="30">
        <f t="shared" si="13"/>
        <v>0</v>
      </c>
      <c r="K13" s="82" t="s">
        <v>22</v>
      </c>
    </row>
    <row r="14" spans="1:11" s="6" customFormat="1" ht="29.25" customHeight="1" x14ac:dyDescent="0.25">
      <c r="A14" s="65"/>
      <c r="B14" s="76"/>
      <c r="C14" s="16" t="s">
        <v>1</v>
      </c>
      <c r="D14" s="30">
        <f t="shared" si="0"/>
        <v>0</v>
      </c>
      <c r="E14" s="18">
        <f t="shared" ref="E14:E15" si="14">SUM(F14:K14)</f>
        <v>0</v>
      </c>
      <c r="F14" s="35">
        <f t="shared" ref="F14:F16" si="15">SUM(G14:L14)</f>
        <v>0</v>
      </c>
      <c r="G14" s="18">
        <f t="shared" ref="G14:G16" si="16">SUM(H14:M14)</f>
        <v>0</v>
      </c>
      <c r="H14" s="18">
        <f t="shared" ref="H14:H16" si="17">SUM(I14:N14)</f>
        <v>0</v>
      </c>
      <c r="I14" s="18">
        <f t="shared" ref="I14:I16" si="18">SUM(J14:O14)</f>
        <v>0</v>
      </c>
      <c r="J14" s="18">
        <f t="shared" ref="J14:J16" si="19">SUM(K14:P14)</f>
        <v>0</v>
      </c>
      <c r="K14" s="82"/>
    </row>
    <row r="15" spans="1:11" s="6" customFormat="1" ht="29.25" customHeight="1" x14ac:dyDescent="0.25">
      <c r="A15" s="65"/>
      <c r="B15" s="76"/>
      <c r="C15" s="16" t="s">
        <v>2</v>
      </c>
      <c r="D15" s="30">
        <f t="shared" si="0"/>
        <v>0</v>
      </c>
      <c r="E15" s="18">
        <f t="shared" si="14"/>
        <v>0</v>
      </c>
      <c r="F15" s="35">
        <f t="shared" si="15"/>
        <v>0</v>
      </c>
      <c r="G15" s="18">
        <f t="shared" si="16"/>
        <v>0</v>
      </c>
      <c r="H15" s="18">
        <f t="shared" si="17"/>
        <v>0</v>
      </c>
      <c r="I15" s="18">
        <f t="shared" si="18"/>
        <v>0</v>
      </c>
      <c r="J15" s="18">
        <f t="shared" si="19"/>
        <v>0</v>
      </c>
      <c r="K15" s="82"/>
    </row>
    <row r="16" spans="1:11" s="6" customFormat="1" ht="29.25" customHeight="1" x14ac:dyDescent="0.25">
      <c r="A16" s="65"/>
      <c r="B16" s="76"/>
      <c r="C16" s="16" t="s">
        <v>3</v>
      </c>
      <c r="D16" s="31">
        <f t="shared" si="0"/>
        <v>19.399999999999999</v>
      </c>
      <c r="E16" s="19">
        <v>19.399999999999999</v>
      </c>
      <c r="F16" s="35">
        <f t="shared" si="15"/>
        <v>0</v>
      </c>
      <c r="G16" s="18">
        <f t="shared" si="16"/>
        <v>0</v>
      </c>
      <c r="H16" s="18">
        <f t="shared" si="17"/>
        <v>0</v>
      </c>
      <c r="I16" s="18">
        <f t="shared" si="18"/>
        <v>0</v>
      </c>
      <c r="J16" s="18">
        <f t="shared" si="19"/>
        <v>0</v>
      </c>
      <c r="K16" s="82"/>
    </row>
    <row r="17" spans="1:11" s="6" customFormat="1" ht="29.25" customHeight="1" x14ac:dyDescent="0.25">
      <c r="A17" s="65"/>
      <c r="B17" s="76"/>
      <c r="C17" s="16" t="s">
        <v>4</v>
      </c>
      <c r="D17" s="30">
        <f t="shared" si="0"/>
        <v>0</v>
      </c>
      <c r="E17" s="18">
        <f t="shared" ref="E17" si="20">SUM(F17:K17)</f>
        <v>0</v>
      </c>
      <c r="F17" s="35">
        <f t="shared" ref="F17" si="21">SUM(G17:L17)</f>
        <v>0</v>
      </c>
      <c r="G17" s="18">
        <f t="shared" ref="G17" si="22">SUM(H17:M17)</f>
        <v>0</v>
      </c>
      <c r="H17" s="18">
        <f t="shared" ref="H17" si="23">SUM(I17:N17)</f>
        <v>0</v>
      </c>
      <c r="I17" s="18">
        <f t="shared" ref="I17" si="24">SUM(J17:O17)</f>
        <v>0</v>
      </c>
      <c r="J17" s="18">
        <f t="shared" ref="J17" si="25">SUM(K17:P17)</f>
        <v>0</v>
      </c>
      <c r="K17" s="82"/>
    </row>
    <row r="18" spans="1:11" ht="29.25" customHeight="1" x14ac:dyDescent="0.25">
      <c r="A18" s="132" t="s">
        <v>23</v>
      </c>
      <c r="B18" s="133" t="s">
        <v>24</v>
      </c>
      <c r="C18" s="15" t="s">
        <v>14</v>
      </c>
      <c r="D18" s="30">
        <f t="shared" si="0"/>
        <v>30</v>
      </c>
      <c r="E18" s="30">
        <f t="shared" ref="E18:J18" si="26">SUM(E19:E22)</f>
        <v>30</v>
      </c>
      <c r="F18" s="34">
        <f t="shared" si="26"/>
        <v>0</v>
      </c>
      <c r="G18" s="30">
        <f t="shared" si="26"/>
        <v>0</v>
      </c>
      <c r="H18" s="30">
        <f t="shared" si="26"/>
        <v>0</v>
      </c>
      <c r="I18" s="30">
        <f t="shared" si="26"/>
        <v>0</v>
      </c>
      <c r="J18" s="30">
        <f t="shared" si="26"/>
        <v>0</v>
      </c>
      <c r="K18" s="82" t="s">
        <v>22</v>
      </c>
    </row>
    <row r="19" spans="1:11" ht="29.25" customHeight="1" x14ac:dyDescent="0.25">
      <c r="A19" s="132"/>
      <c r="B19" s="133"/>
      <c r="C19" s="13" t="s">
        <v>1</v>
      </c>
      <c r="D19" s="30">
        <f t="shared" si="0"/>
        <v>0</v>
      </c>
      <c r="E19" s="18">
        <f t="shared" ref="E19:E20" si="27">SUM(F19:K19)</f>
        <v>0</v>
      </c>
      <c r="F19" s="35">
        <f t="shared" ref="F19:F20" si="28">SUM(G19:L19)</f>
        <v>0</v>
      </c>
      <c r="G19" s="18">
        <f t="shared" ref="G19:G20" si="29">SUM(H19:M19)</f>
        <v>0</v>
      </c>
      <c r="H19" s="18">
        <f t="shared" ref="H19:H20" si="30">SUM(I19:N19)</f>
        <v>0</v>
      </c>
      <c r="I19" s="18">
        <f t="shared" ref="I19:J20" si="31">SUM(J19:O19)</f>
        <v>0</v>
      </c>
      <c r="J19" s="18">
        <f t="shared" si="31"/>
        <v>0</v>
      </c>
      <c r="K19" s="76"/>
    </row>
    <row r="20" spans="1:11" ht="29.25" customHeight="1" x14ac:dyDescent="0.25">
      <c r="A20" s="132"/>
      <c r="B20" s="133"/>
      <c r="C20" s="13" t="s">
        <v>2</v>
      </c>
      <c r="D20" s="30">
        <f t="shared" si="0"/>
        <v>0</v>
      </c>
      <c r="E20" s="18">
        <f t="shared" si="27"/>
        <v>0</v>
      </c>
      <c r="F20" s="35">
        <f t="shared" si="28"/>
        <v>0</v>
      </c>
      <c r="G20" s="18">
        <f t="shared" si="29"/>
        <v>0</v>
      </c>
      <c r="H20" s="18">
        <f t="shared" si="30"/>
        <v>0</v>
      </c>
      <c r="I20" s="18">
        <f t="shared" si="31"/>
        <v>0</v>
      </c>
      <c r="J20" s="18">
        <f t="shared" si="31"/>
        <v>0</v>
      </c>
      <c r="K20" s="76"/>
    </row>
    <row r="21" spans="1:11" s="2" customFormat="1" ht="29.25" customHeight="1" x14ac:dyDescent="0.25">
      <c r="A21" s="132"/>
      <c r="B21" s="133"/>
      <c r="C21" s="13" t="s">
        <v>3</v>
      </c>
      <c r="D21" s="30">
        <f t="shared" si="0"/>
        <v>30</v>
      </c>
      <c r="E21" s="20">
        <v>30</v>
      </c>
      <c r="F21" s="36">
        <v>0</v>
      </c>
      <c r="G21" s="20">
        <v>0</v>
      </c>
      <c r="H21" s="20">
        <v>0</v>
      </c>
      <c r="I21" s="20">
        <v>0</v>
      </c>
      <c r="J21" s="20">
        <v>0</v>
      </c>
      <c r="K21" s="76"/>
    </row>
    <row r="22" spans="1:11" s="2" customFormat="1" ht="33.75" customHeight="1" x14ac:dyDescent="0.25">
      <c r="A22" s="132"/>
      <c r="B22" s="133"/>
      <c r="C22" s="13" t="s">
        <v>4</v>
      </c>
      <c r="D22" s="30">
        <f t="shared" si="0"/>
        <v>0</v>
      </c>
      <c r="E22" s="18">
        <f t="shared" ref="E22" si="32">SUM(F22:K22)</f>
        <v>0</v>
      </c>
      <c r="F22" s="35">
        <f t="shared" ref="F22" si="33">SUM(G22:L22)</f>
        <v>0</v>
      </c>
      <c r="G22" s="18">
        <f t="shared" ref="G22" si="34">SUM(H22:M22)</f>
        <v>0</v>
      </c>
      <c r="H22" s="18">
        <f t="shared" ref="H22" si="35">SUM(I22:N22)</f>
        <v>0</v>
      </c>
      <c r="I22" s="18">
        <f t="shared" ref="I22" si="36">SUM(J22:O22)</f>
        <v>0</v>
      </c>
      <c r="J22" s="18">
        <f t="shared" ref="J22" si="37">SUM(K22:P22)</f>
        <v>0</v>
      </c>
      <c r="K22" s="76"/>
    </row>
    <row r="23" spans="1:11" ht="36" customHeight="1" x14ac:dyDescent="0.25">
      <c r="A23" s="134" t="s">
        <v>26</v>
      </c>
      <c r="B23" s="46" t="s">
        <v>91</v>
      </c>
      <c r="C23" s="15" t="s">
        <v>14</v>
      </c>
      <c r="D23" s="30">
        <f t="shared" si="0"/>
        <v>200</v>
      </c>
      <c r="E23" s="30">
        <f t="shared" ref="E23:J23" si="38">SUM(E24:E27)</f>
        <v>0</v>
      </c>
      <c r="F23" s="34">
        <f t="shared" si="38"/>
        <v>100</v>
      </c>
      <c r="G23" s="30">
        <f t="shared" si="38"/>
        <v>100</v>
      </c>
      <c r="H23" s="30">
        <f t="shared" si="38"/>
        <v>0</v>
      </c>
      <c r="I23" s="30">
        <f t="shared" si="38"/>
        <v>0</v>
      </c>
      <c r="J23" s="30">
        <f t="shared" si="38"/>
        <v>0</v>
      </c>
      <c r="K23" s="82" t="s">
        <v>22</v>
      </c>
    </row>
    <row r="24" spans="1:11" ht="36" customHeight="1" x14ac:dyDescent="0.25">
      <c r="A24" s="135"/>
      <c r="B24" s="46"/>
      <c r="C24" s="13" t="s">
        <v>1</v>
      </c>
      <c r="D24" s="30">
        <f t="shared" si="0"/>
        <v>0</v>
      </c>
      <c r="E24" s="18">
        <f t="shared" ref="E24" si="39">SUM(F24:K24)</f>
        <v>0</v>
      </c>
      <c r="F24" s="35">
        <f t="shared" ref="F24" si="40">SUM(G24:L24)</f>
        <v>0</v>
      </c>
      <c r="G24" s="18">
        <f t="shared" ref="G24" si="41">SUM(H24:M24)</f>
        <v>0</v>
      </c>
      <c r="H24" s="18">
        <f t="shared" ref="H24" si="42">SUM(I24:N24)</f>
        <v>0</v>
      </c>
      <c r="I24" s="18">
        <f t="shared" ref="I24" si="43">SUM(J24:O24)</f>
        <v>0</v>
      </c>
      <c r="J24" s="18">
        <f t="shared" ref="J24" si="44">SUM(K24:P24)</f>
        <v>0</v>
      </c>
      <c r="K24" s="76"/>
    </row>
    <row r="25" spans="1:11" ht="29.25" customHeight="1" x14ac:dyDescent="0.25">
      <c r="A25" s="135"/>
      <c r="B25" s="46"/>
      <c r="C25" s="13" t="s">
        <v>2</v>
      </c>
      <c r="D25" s="30">
        <f t="shared" si="0"/>
        <v>0</v>
      </c>
      <c r="E25" s="18">
        <f t="shared" ref="E25" si="45">SUM(F25:K25)</f>
        <v>0</v>
      </c>
      <c r="F25" s="35">
        <f t="shared" ref="F25" si="46">SUM(G25:L25)</f>
        <v>0</v>
      </c>
      <c r="G25" s="18">
        <f t="shared" ref="G25" si="47">SUM(H25:M25)</f>
        <v>0</v>
      </c>
      <c r="H25" s="18">
        <f t="shared" ref="H25:H26" si="48">SUM(I25:N25)</f>
        <v>0</v>
      </c>
      <c r="I25" s="18">
        <f t="shared" ref="I25:I26" si="49">SUM(J25:O25)</f>
        <v>0</v>
      </c>
      <c r="J25" s="18">
        <f t="shared" ref="J25:J26" si="50">SUM(K25:P25)</f>
        <v>0</v>
      </c>
      <c r="K25" s="76"/>
    </row>
    <row r="26" spans="1:11" ht="29.25" customHeight="1" x14ac:dyDescent="0.25">
      <c r="A26" s="135"/>
      <c r="B26" s="46"/>
      <c r="C26" s="13" t="s">
        <v>3</v>
      </c>
      <c r="D26" s="30">
        <f t="shared" si="0"/>
        <v>200</v>
      </c>
      <c r="E26" s="20">
        <v>0</v>
      </c>
      <c r="F26" s="36">
        <v>100</v>
      </c>
      <c r="G26" s="20">
        <v>100</v>
      </c>
      <c r="H26" s="18">
        <f t="shared" si="48"/>
        <v>0</v>
      </c>
      <c r="I26" s="18">
        <f t="shared" si="49"/>
        <v>0</v>
      </c>
      <c r="J26" s="18">
        <f t="shared" si="50"/>
        <v>0</v>
      </c>
      <c r="K26" s="76"/>
    </row>
    <row r="27" spans="1:11" ht="29.25" customHeight="1" x14ac:dyDescent="0.25">
      <c r="A27" s="136"/>
      <c r="B27" s="46"/>
      <c r="C27" s="13" t="s">
        <v>4</v>
      </c>
      <c r="D27" s="30">
        <f t="shared" si="0"/>
        <v>0</v>
      </c>
      <c r="E27" s="18">
        <f t="shared" ref="E27" si="51">SUM(F27:K27)</f>
        <v>0</v>
      </c>
      <c r="F27" s="35">
        <f t="shared" ref="F27" si="52">SUM(G27:L27)</f>
        <v>0</v>
      </c>
      <c r="G27" s="18">
        <f t="shared" ref="G27" si="53">SUM(H27:M27)</f>
        <v>0</v>
      </c>
      <c r="H27" s="18">
        <f t="shared" ref="H27" si="54">SUM(I27:N27)</f>
        <v>0</v>
      </c>
      <c r="I27" s="18">
        <f t="shared" ref="I27" si="55">SUM(J27:O27)</f>
        <v>0</v>
      </c>
      <c r="J27" s="18">
        <f t="shared" ref="J27" si="56">SUM(K27:P27)</f>
        <v>0</v>
      </c>
      <c r="K27" s="76"/>
    </row>
    <row r="28" spans="1:11" ht="29.25" customHeight="1" x14ac:dyDescent="0.25">
      <c r="A28" s="134" t="s">
        <v>27</v>
      </c>
      <c r="B28" s="46" t="s">
        <v>91</v>
      </c>
      <c r="C28" s="15" t="s">
        <v>14</v>
      </c>
      <c r="D28" s="30">
        <f t="shared" si="0"/>
        <v>150</v>
      </c>
      <c r="E28" s="30">
        <f t="shared" ref="E28:J28" si="57">SUM(E29:E32)</f>
        <v>50</v>
      </c>
      <c r="F28" s="34">
        <f t="shared" si="57"/>
        <v>0</v>
      </c>
      <c r="G28" s="30">
        <f t="shared" si="57"/>
        <v>100</v>
      </c>
      <c r="H28" s="30">
        <f t="shared" si="57"/>
        <v>0</v>
      </c>
      <c r="I28" s="30">
        <f t="shared" si="57"/>
        <v>0</v>
      </c>
      <c r="J28" s="30">
        <f t="shared" si="57"/>
        <v>0</v>
      </c>
      <c r="K28" s="82" t="s">
        <v>22</v>
      </c>
    </row>
    <row r="29" spans="1:11" ht="29.25" customHeight="1" x14ac:dyDescent="0.25">
      <c r="A29" s="135"/>
      <c r="B29" s="46"/>
      <c r="C29" s="13" t="s">
        <v>1</v>
      </c>
      <c r="D29" s="30">
        <f t="shared" si="0"/>
        <v>0</v>
      </c>
      <c r="E29" s="18">
        <f t="shared" ref="E29:E30" si="58">SUM(F29:K29)</f>
        <v>0</v>
      </c>
      <c r="F29" s="35">
        <f t="shared" ref="F29:F30" si="59">SUM(G29:L29)</f>
        <v>0</v>
      </c>
      <c r="G29" s="18">
        <f t="shared" ref="G29:G30" si="60">SUM(H29:M29)</f>
        <v>0</v>
      </c>
      <c r="H29" s="18">
        <f t="shared" ref="H29:H30" si="61">SUM(I29:N29)</f>
        <v>0</v>
      </c>
      <c r="I29" s="18">
        <f t="shared" ref="I29:I30" si="62">SUM(J29:O29)</f>
        <v>0</v>
      </c>
      <c r="J29" s="18">
        <f t="shared" ref="J29:J30" si="63">SUM(K29:P29)</f>
        <v>0</v>
      </c>
      <c r="K29" s="76"/>
    </row>
    <row r="30" spans="1:11" ht="29.25" customHeight="1" x14ac:dyDescent="0.25">
      <c r="A30" s="135"/>
      <c r="B30" s="46"/>
      <c r="C30" s="13" t="s">
        <v>2</v>
      </c>
      <c r="D30" s="30">
        <f t="shared" si="0"/>
        <v>0</v>
      </c>
      <c r="E30" s="18">
        <f t="shared" si="58"/>
        <v>0</v>
      </c>
      <c r="F30" s="35">
        <f t="shared" si="59"/>
        <v>0</v>
      </c>
      <c r="G30" s="18">
        <f t="shared" si="60"/>
        <v>0</v>
      </c>
      <c r="H30" s="18">
        <f t="shared" si="61"/>
        <v>0</v>
      </c>
      <c r="I30" s="18">
        <f t="shared" si="62"/>
        <v>0</v>
      </c>
      <c r="J30" s="18">
        <f t="shared" si="63"/>
        <v>0</v>
      </c>
      <c r="K30" s="76"/>
    </row>
    <row r="31" spans="1:11" ht="29.25" customHeight="1" x14ac:dyDescent="0.25">
      <c r="A31" s="135"/>
      <c r="B31" s="46"/>
      <c r="C31" s="13" t="s">
        <v>3</v>
      </c>
      <c r="D31" s="30">
        <f t="shared" si="0"/>
        <v>150</v>
      </c>
      <c r="E31" s="20">
        <v>50</v>
      </c>
      <c r="F31" s="36">
        <v>0</v>
      </c>
      <c r="G31" s="20">
        <v>100</v>
      </c>
      <c r="H31" s="20">
        <v>0</v>
      </c>
      <c r="I31" s="20">
        <v>0</v>
      </c>
      <c r="J31" s="20">
        <v>0</v>
      </c>
      <c r="K31" s="76"/>
    </row>
    <row r="32" spans="1:11" ht="29.25" customHeight="1" x14ac:dyDescent="0.25">
      <c r="A32" s="136"/>
      <c r="B32" s="46"/>
      <c r="C32" s="13" t="s">
        <v>4</v>
      </c>
      <c r="D32" s="30">
        <f t="shared" si="0"/>
        <v>0</v>
      </c>
      <c r="E32" s="18">
        <f t="shared" ref="E32" si="64">SUM(F32:K32)</f>
        <v>0</v>
      </c>
      <c r="F32" s="18">
        <f t="shared" ref="F32" si="65">SUM(G32:L32)</f>
        <v>0</v>
      </c>
      <c r="G32" s="18">
        <f t="shared" ref="G32" si="66">SUM(H32:M32)</f>
        <v>0</v>
      </c>
      <c r="H32" s="18">
        <f t="shared" ref="H32" si="67">SUM(I32:N32)</f>
        <v>0</v>
      </c>
      <c r="I32" s="18">
        <f t="shared" ref="I32" si="68">SUM(J32:O32)</f>
        <v>0</v>
      </c>
      <c r="J32" s="18">
        <f t="shared" ref="J32" si="69">SUM(K32:P32)</f>
        <v>0</v>
      </c>
      <c r="K32" s="76"/>
    </row>
    <row r="33" spans="1:11" s="6" customFormat="1" ht="17.25" customHeight="1" x14ac:dyDescent="0.25">
      <c r="A33" s="107" t="s">
        <v>28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9"/>
    </row>
    <row r="34" spans="1:11" s="6" customFormat="1" ht="29.25" customHeight="1" x14ac:dyDescent="0.25">
      <c r="A34" s="83" t="s">
        <v>29</v>
      </c>
      <c r="B34" s="86" t="s">
        <v>92</v>
      </c>
      <c r="C34" s="15" t="s">
        <v>14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04" t="s">
        <v>30</v>
      </c>
    </row>
    <row r="35" spans="1:11" s="6" customFormat="1" ht="74.25" customHeight="1" x14ac:dyDescent="0.25">
      <c r="A35" s="84"/>
      <c r="B35" s="86"/>
      <c r="C35" s="13" t="s">
        <v>1</v>
      </c>
      <c r="D35" s="14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59"/>
    </row>
    <row r="36" spans="1:11" s="6" customFormat="1" ht="57" customHeight="1" x14ac:dyDescent="0.25">
      <c r="A36" s="84"/>
      <c r="B36" s="86"/>
      <c r="C36" s="13" t="s">
        <v>2</v>
      </c>
      <c r="D36" s="14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59"/>
    </row>
    <row r="37" spans="1:11" s="6" customFormat="1" ht="48.75" customHeight="1" x14ac:dyDescent="0.25">
      <c r="A37" s="84"/>
      <c r="B37" s="86"/>
      <c r="C37" s="13" t="s">
        <v>3</v>
      </c>
      <c r="D37" s="14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59"/>
    </row>
    <row r="38" spans="1:11" s="6" customFormat="1" ht="36" customHeight="1" x14ac:dyDescent="0.25">
      <c r="A38" s="85"/>
      <c r="B38" s="86"/>
      <c r="C38" s="13" t="s">
        <v>4</v>
      </c>
      <c r="D38" s="14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60"/>
    </row>
    <row r="39" spans="1:11" ht="58.5" customHeight="1" x14ac:dyDescent="0.25">
      <c r="A39" s="103" t="s">
        <v>31</v>
      </c>
      <c r="B39" s="86" t="s">
        <v>92</v>
      </c>
      <c r="C39" s="15" t="s">
        <v>14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04" t="s">
        <v>30</v>
      </c>
    </row>
    <row r="40" spans="1:11" ht="55.5" customHeight="1" x14ac:dyDescent="0.25">
      <c r="A40" s="103"/>
      <c r="B40" s="86"/>
      <c r="C40" s="13" t="s">
        <v>1</v>
      </c>
      <c r="D40" s="14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59"/>
    </row>
    <row r="41" spans="1:11" ht="45.75" customHeight="1" x14ac:dyDescent="0.25">
      <c r="A41" s="103"/>
      <c r="B41" s="86"/>
      <c r="C41" s="13" t="s">
        <v>2</v>
      </c>
      <c r="D41" s="14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59"/>
    </row>
    <row r="42" spans="1:11" ht="29.25" customHeight="1" x14ac:dyDescent="0.25">
      <c r="A42" s="103"/>
      <c r="B42" s="86"/>
      <c r="C42" s="13" t="s">
        <v>3</v>
      </c>
      <c r="D42" s="14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59"/>
    </row>
    <row r="43" spans="1:11" ht="55.5" customHeight="1" x14ac:dyDescent="0.25">
      <c r="A43" s="103"/>
      <c r="B43" s="86"/>
      <c r="C43" s="13" t="s">
        <v>4</v>
      </c>
      <c r="D43" s="14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60"/>
    </row>
    <row r="44" spans="1:11" s="3" customFormat="1" ht="36.75" customHeight="1" x14ac:dyDescent="0.25">
      <c r="A44" s="105" t="s">
        <v>32</v>
      </c>
      <c r="B44" s="86" t="s">
        <v>92</v>
      </c>
      <c r="C44" s="8" t="s">
        <v>14</v>
      </c>
      <c r="D44" s="14">
        <v>18</v>
      </c>
      <c r="E44" s="14">
        <v>18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04" t="s">
        <v>30</v>
      </c>
    </row>
    <row r="45" spans="1:11" s="3" customFormat="1" ht="63.75" customHeight="1" x14ac:dyDescent="0.25">
      <c r="A45" s="106"/>
      <c r="B45" s="86"/>
      <c r="C45" s="16" t="s">
        <v>1</v>
      </c>
      <c r="D45" s="14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59"/>
    </row>
    <row r="46" spans="1:11" s="3" customFormat="1" ht="54" customHeight="1" x14ac:dyDescent="0.25">
      <c r="A46" s="106"/>
      <c r="B46" s="86"/>
      <c r="C46" s="16" t="s">
        <v>2</v>
      </c>
      <c r="D46" s="14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59"/>
    </row>
    <row r="47" spans="1:11" s="3" customFormat="1" ht="39.75" customHeight="1" x14ac:dyDescent="0.25">
      <c r="A47" s="106"/>
      <c r="B47" s="86"/>
      <c r="C47" s="16" t="s">
        <v>3</v>
      </c>
      <c r="D47" s="14">
        <v>18</v>
      </c>
      <c r="E47" s="11">
        <v>18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59"/>
    </row>
    <row r="48" spans="1:11" s="3" customFormat="1" ht="57.75" customHeight="1" x14ac:dyDescent="0.25">
      <c r="A48" s="106"/>
      <c r="B48" s="86"/>
      <c r="C48" s="16" t="s">
        <v>4</v>
      </c>
      <c r="D48" s="14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60"/>
    </row>
    <row r="49" spans="1:11" ht="43.5" customHeight="1" x14ac:dyDescent="0.25">
      <c r="A49" s="72" t="s">
        <v>33</v>
      </c>
      <c r="B49" s="86" t="s">
        <v>92</v>
      </c>
      <c r="C49" s="8" t="s">
        <v>14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04" t="s">
        <v>30</v>
      </c>
    </row>
    <row r="50" spans="1:11" ht="49.5" customHeight="1" x14ac:dyDescent="0.25">
      <c r="A50" s="72"/>
      <c r="B50" s="86"/>
      <c r="C50" s="16" t="s">
        <v>1</v>
      </c>
      <c r="D50" s="12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59"/>
    </row>
    <row r="51" spans="1:11" ht="56.25" customHeight="1" x14ac:dyDescent="0.25">
      <c r="A51" s="72"/>
      <c r="B51" s="86"/>
      <c r="C51" s="16" t="s">
        <v>2</v>
      </c>
      <c r="D51" s="12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59"/>
    </row>
    <row r="52" spans="1:11" ht="52.5" customHeight="1" x14ac:dyDescent="0.25">
      <c r="A52" s="72"/>
      <c r="B52" s="86"/>
      <c r="C52" s="16" t="s">
        <v>3</v>
      </c>
      <c r="D52" s="12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59"/>
    </row>
    <row r="53" spans="1:11" ht="54" customHeight="1" x14ac:dyDescent="0.25">
      <c r="A53" s="72"/>
      <c r="B53" s="86"/>
      <c r="C53" s="16" t="s">
        <v>4</v>
      </c>
      <c r="D53" s="12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60"/>
    </row>
    <row r="54" spans="1:11" s="6" customFormat="1" ht="18.75" customHeight="1" x14ac:dyDescent="0.25">
      <c r="A54" s="110" t="s">
        <v>34</v>
      </c>
      <c r="B54" s="80"/>
      <c r="C54" s="80"/>
      <c r="D54" s="80"/>
      <c r="E54" s="80"/>
      <c r="F54" s="80"/>
      <c r="G54" s="80"/>
      <c r="H54" s="80"/>
      <c r="I54" s="80"/>
      <c r="J54" s="80"/>
      <c r="K54" s="81"/>
    </row>
    <row r="55" spans="1:11" s="6" customFormat="1" ht="33.75" customHeight="1" x14ac:dyDescent="0.25">
      <c r="A55" s="72" t="s">
        <v>35</v>
      </c>
      <c r="B55" s="77" t="s">
        <v>93</v>
      </c>
      <c r="C55" s="8" t="s">
        <v>14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46" t="s">
        <v>37</v>
      </c>
    </row>
    <row r="56" spans="1:11" s="6" customFormat="1" ht="30.75" customHeight="1" x14ac:dyDescent="0.25">
      <c r="A56" s="71"/>
      <c r="B56" s="76"/>
      <c r="C56" s="16" t="s">
        <v>1</v>
      </c>
      <c r="D56" s="12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76"/>
    </row>
    <row r="57" spans="1:11" s="6" customFormat="1" ht="29.25" customHeight="1" x14ac:dyDescent="0.25">
      <c r="A57" s="71"/>
      <c r="B57" s="76"/>
      <c r="C57" s="16" t="s">
        <v>2</v>
      </c>
      <c r="D57" s="12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76"/>
    </row>
    <row r="58" spans="1:11" s="6" customFormat="1" ht="25.5" customHeight="1" x14ac:dyDescent="0.25">
      <c r="A58" s="71"/>
      <c r="B58" s="76"/>
      <c r="C58" s="16" t="s">
        <v>3</v>
      </c>
      <c r="D58" s="12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76"/>
    </row>
    <row r="59" spans="1:11" s="6" customFormat="1" ht="49.5" customHeight="1" x14ac:dyDescent="0.25">
      <c r="A59" s="71"/>
      <c r="B59" s="76"/>
      <c r="C59" s="16" t="s">
        <v>4</v>
      </c>
      <c r="D59" s="12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76"/>
    </row>
    <row r="60" spans="1:11" s="4" customFormat="1" ht="33" customHeight="1" x14ac:dyDescent="0.25">
      <c r="A60" s="72" t="s">
        <v>36</v>
      </c>
      <c r="B60" s="77" t="s">
        <v>93</v>
      </c>
      <c r="C60" s="8" t="s">
        <v>14</v>
      </c>
      <c r="D60" s="30">
        <f t="shared" ref="D60:D83" si="70">SUM(E60:J60)</f>
        <v>1570</v>
      </c>
      <c r="E60" s="30">
        <f t="shared" ref="E60:J60" si="71">SUM(E61:E64)</f>
        <v>620</v>
      </c>
      <c r="F60" s="30">
        <f t="shared" si="71"/>
        <v>590</v>
      </c>
      <c r="G60" s="30">
        <f t="shared" si="71"/>
        <v>200</v>
      </c>
      <c r="H60" s="30">
        <f t="shared" si="71"/>
        <v>160</v>
      </c>
      <c r="I60" s="30">
        <f t="shared" si="71"/>
        <v>0</v>
      </c>
      <c r="J60" s="30">
        <f t="shared" si="71"/>
        <v>0</v>
      </c>
      <c r="K60" s="46" t="s">
        <v>37</v>
      </c>
    </row>
    <row r="61" spans="1:11" s="4" customFormat="1" ht="33.75" customHeight="1" x14ac:dyDescent="0.25">
      <c r="A61" s="72"/>
      <c r="B61" s="76"/>
      <c r="C61" s="16" t="s">
        <v>1</v>
      </c>
      <c r="D61" s="30">
        <f t="shared" si="70"/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76"/>
    </row>
    <row r="62" spans="1:11" s="4" customFormat="1" ht="33.75" customHeight="1" x14ac:dyDescent="0.25">
      <c r="A62" s="72"/>
      <c r="B62" s="76"/>
      <c r="C62" s="16" t="s">
        <v>2</v>
      </c>
      <c r="D62" s="30">
        <f t="shared" si="70"/>
        <v>890</v>
      </c>
      <c r="E62" s="20">
        <v>460</v>
      </c>
      <c r="F62" s="20">
        <v>430</v>
      </c>
      <c r="G62" s="18">
        <v>0</v>
      </c>
      <c r="H62" s="18">
        <v>0</v>
      </c>
      <c r="I62" s="18">
        <v>0</v>
      </c>
      <c r="J62" s="18">
        <v>0</v>
      </c>
      <c r="K62" s="76"/>
    </row>
    <row r="63" spans="1:11" s="4" customFormat="1" ht="29.25" customHeight="1" x14ac:dyDescent="0.25">
      <c r="A63" s="72"/>
      <c r="B63" s="76"/>
      <c r="C63" s="16" t="s">
        <v>3</v>
      </c>
      <c r="D63" s="30">
        <f t="shared" si="70"/>
        <v>680</v>
      </c>
      <c r="E63" s="20">
        <v>160</v>
      </c>
      <c r="F63" s="20">
        <v>160</v>
      </c>
      <c r="G63" s="20">
        <v>200</v>
      </c>
      <c r="H63" s="20">
        <v>160</v>
      </c>
      <c r="I63" s="20">
        <v>0</v>
      </c>
      <c r="J63" s="20">
        <v>0</v>
      </c>
      <c r="K63" s="76"/>
    </row>
    <row r="64" spans="1:11" s="4" customFormat="1" ht="32.25" customHeight="1" x14ac:dyDescent="0.25">
      <c r="A64" s="72"/>
      <c r="B64" s="76"/>
      <c r="C64" s="16" t="s">
        <v>4</v>
      </c>
      <c r="D64" s="30">
        <f t="shared" si="70"/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76"/>
    </row>
    <row r="65" spans="1:11" s="5" customFormat="1" ht="32.25" customHeight="1" x14ac:dyDescent="0.25">
      <c r="A65" s="72" t="s">
        <v>38</v>
      </c>
      <c r="B65" s="77" t="s">
        <v>93</v>
      </c>
      <c r="C65" s="8" t="s">
        <v>14</v>
      </c>
      <c r="D65" s="30">
        <f t="shared" si="70"/>
        <v>120</v>
      </c>
      <c r="E65" s="29">
        <v>20</v>
      </c>
      <c r="F65" s="29">
        <v>0</v>
      </c>
      <c r="G65" s="29">
        <v>100</v>
      </c>
      <c r="H65" s="29">
        <v>0</v>
      </c>
      <c r="I65" s="29">
        <v>0</v>
      </c>
      <c r="J65" s="29">
        <v>0</v>
      </c>
      <c r="K65" s="46" t="s">
        <v>37</v>
      </c>
    </row>
    <row r="66" spans="1:11" s="5" customFormat="1" ht="29.25" customHeight="1" x14ac:dyDescent="0.25">
      <c r="A66" s="71"/>
      <c r="B66" s="76"/>
      <c r="C66" s="16" t="s">
        <v>1</v>
      </c>
      <c r="D66" s="30">
        <f t="shared" si="70"/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76"/>
    </row>
    <row r="67" spans="1:11" s="5" customFormat="1" ht="29.25" customHeight="1" x14ac:dyDescent="0.25">
      <c r="A67" s="71"/>
      <c r="B67" s="76"/>
      <c r="C67" s="16" t="s">
        <v>2</v>
      </c>
      <c r="D67" s="30">
        <f t="shared" si="70"/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76"/>
    </row>
    <row r="68" spans="1:11" s="5" customFormat="1" ht="29.25" customHeight="1" x14ac:dyDescent="0.25">
      <c r="A68" s="71"/>
      <c r="B68" s="76"/>
      <c r="C68" s="16" t="s">
        <v>3</v>
      </c>
      <c r="D68" s="30">
        <f t="shared" si="70"/>
        <v>120</v>
      </c>
      <c r="E68" s="20">
        <v>20</v>
      </c>
      <c r="F68" s="20">
        <v>0</v>
      </c>
      <c r="G68" s="28">
        <v>100</v>
      </c>
      <c r="H68" s="20">
        <v>0</v>
      </c>
      <c r="I68" s="20">
        <v>0</v>
      </c>
      <c r="J68" s="20">
        <v>0</v>
      </c>
      <c r="K68" s="76"/>
    </row>
    <row r="69" spans="1:11" s="5" customFormat="1" ht="36" customHeight="1" x14ac:dyDescent="0.25">
      <c r="A69" s="71"/>
      <c r="B69" s="76"/>
      <c r="C69" s="16" t="s">
        <v>4</v>
      </c>
      <c r="D69" s="30">
        <f t="shared" si="70"/>
        <v>0</v>
      </c>
      <c r="E69" s="20">
        <v>0</v>
      </c>
      <c r="F69" s="20">
        <v>0</v>
      </c>
      <c r="G69" s="28">
        <v>0</v>
      </c>
      <c r="H69" s="20">
        <v>0</v>
      </c>
      <c r="I69" s="20">
        <v>0</v>
      </c>
      <c r="J69" s="20">
        <v>0</v>
      </c>
      <c r="K69" s="76"/>
    </row>
    <row r="70" spans="1:11" s="6" customFormat="1" ht="29.25" customHeight="1" x14ac:dyDescent="0.25">
      <c r="A70" s="96" t="s">
        <v>39</v>
      </c>
      <c r="B70" s="77" t="s">
        <v>93</v>
      </c>
      <c r="C70" s="8" t="s">
        <v>14</v>
      </c>
      <c r="D70" s="30">
        <f t="shared" si="70"/>
        <v>65</v>
      </c>
      <c r="E70" s="30">
        <f>SUM(E72:E74)</f>
        <v>0</v>
      </c>
      <c r="F70" s="30">
        <f t="shared" ref="F70:J70" si="72">SUM(F71:F74)</f>
        <v>15</v>
      </c>
      <c r="G70" s="30">
        <f t="shared" si="72"/>
        <v>50</v>
      </c>
      <c r="H70" s="30">
        <f t="shared" si="72"/>
        <v>0</v>
      </c>
      <c r="I70" s="30">
        <f t="shared" si="72"/>
        <v>0</v>
      </c>
      <c r="J70" s="30">
        <f t="shared" si="72"/>
        <v>0</v>
      </c>
      <c r="K70" s="99" t="s">
        <v>70</v>
      </c>
    </row>
    <row r="71" spans="1:11" s="6" customFormat="1" ht="29.25" customHeight="1" x14ac:dyDescent="0.25">
      <c r="A71" s="97"/>
      <c r="B71" s="76"/>
      <c r="C71" s="16" t="s">
        <v>1</v>
      </c>
      <c r="D71" s="30">
        <f t="shared" si="70"/>
        <v>0</v>
      </c>
      <c r="E71" s="24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00"/>
    </row>
    <row r="72" spans="1:11" s="6" customFormat="1" ht="29.25" customHeight="1" x14ac:dyDescent="0.25">
      <c r="A72" s="97"/>
      <c r="B72" s="76"/>
      <c r="C72" s="16" t="s">
        <v>2</v>
      </c>
      <c r="D72" s="30">
        <f>SUM(E72:J72)</f>
        <v>0</v>
      </c>
      <c r="E72" s="20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00"/>
    </row>
    <row r="73" spans="1:11" s="6" customFormat="1" ht="29.25" customHeight="1" x14ac:dyDescent="0.25">
      <c r="A73" s="97"/>
      <c r="B73" s="76"/>
      <c r="C73" s="16" t="s">
        <v>3</v>
      </c>
      <c r="D73" s="30">
        <f t="shared" si="70"/>
        <v>65</v>
      </c>
      <c r="E73" s="20">
        <v>0</v>
      </c>
      <c r="F73" s="20">
        <v>15</v>
      </c>
      <c r="G73" s="20">
        <v>50</v>
      </c>
      <c r="H73" s="20">
        <v>0</v>
      </c>
      <c r="I73" s="20">
        <v>0</v>
      </c>
      <c r="J73" s="20">
        <v>0</v>
      </c>
      <c r="K73" s="100"/>
    </row>
    <row r="74" spans="1:11" s="6" customFormat="1" ht="29.25" customHeight="1" x14ac:dyDescent="0.25">
      <c r="A74" s="98"/>
      <c r="B74" s="76"/>
      <c r="C74" s="16" t="s">
        <v>4</v>
      </c>
      <c r="D74" s="30">
        <f t="shared" si="70"/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101"/>
    </row>
    <row r="75" spans="1:11" s="6" customFormat="1" ht="29.25" customHeight="1" x14ac:dyDescent="0.25">
      <c r="A75" s="72" t="s">
        <v>71</v>
      </c>
      <c r="B75" s="73" t="s">
        <v>91</v>
      </c>
      <c r="C75" s="10" t="s">
        <v>14</v>
      </c>
      <c r="D75" s="30">
        <f t="shared" si="70"/>
        <v>0</v>
      </c>
      <c r="E75" s="30">
        <f t="shared" ref="E75:J75" si="73">SUM(E76:E79)</f>
        <v>0</v>
      </c>
      <c r="F75" s="30">
        <f t="shared" si="73"/>
        <v>0</v>
      </c>
      <c r="G75" s="30">
        <f t="shared" si="73"/>
        <v>0</v>
      </c>
      <c r="H75" s="30">
        <f t="shared" si="73"/>
        <v>0</v>
      </c>
      <c r="I75" s="30">
        <f t="shared" si="73"/>
        <v>0</v>
      </c>
      <c r="J75" s="30">
        <f t="shared" si="73"/>
        <v>0</v>
      </c>
      <c r="K75" s="46" t="s">
        <v>72</v>
      </c>
    </row>
    <row r="76" spans="1:11" s="6" customFormat="1" ht="34.5" customHeight="1" x14ac:dyDescent="0.25">
      <c r="A76" s="71"/>
      <c r="B76" s="74"/>
      <c r="C76" s="16" t="s">
        <v>1</v>
      </c>
      <c r="D76" s="30">
        <f t="shared" si="70"/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76"/>
    </row>
    <row r="77" spans="1:11" s="6" customFormat="1" ht="34.5" customHeight="1" x14ac:dyDescent="0.25">
      <c r="A77" s="71"/>
      <c r="B77" s="74"/>
      <c r="C77" s="16" t="s">
        <v>2</v>
      </c>
      <c r="D77" s="30">
        <f t="shared" si="70"/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76"/>
    </row>
    <row r="78" spans="1:11" s="6" customFormat="1" ht="29.25" customHeight="1" x14ac:dyDescent="0.25">
      <c r="A78" s="71"/>
      <c r="B78" s="74"/>
      <c r="C78" s="16" t="s">
        <v>3</v>
      </c>
      <c r="D78" s="30">
        <f t="shared" si="70"/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76"/>
    </row>
    <row r="79" spans="1:11" s="6" customFormat="1" ht="54" customHeight="1" x14ac:dyDescent="0.25">
      <c r="A79" s="71"/>
      <c r="B79" s="75"/>
      <c r="C79" s="16" t="s">
        <v>4</v>
      </c>
      <c r="D79" s="30">
        <f t="shared" si="70"/>
        <v>0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76"/>
    </row>
    <row r="80" spans="1:11" s="6" customFormat="1" ht="38.25" customHeight="1" x14ac:dyDescent="0.25">
      <c r="A80" s="65" t="s">
        <v>73</v>
      </c>
      <c r="B80" s="73" t="s">
        <v>91</v>
      </c>
      <c r="C80" s="8" t="s">
        <v>14</v>
      </c>
      <c r="D80" s="30">
        <f t="shared" si="70"/>
        <v>368.4</v>
      </c>
      <c r="E80" s="30">
        <f t="shared" ref="E80:J80" si="74">SUM(E81:E84)</f>
        <v>233.79999999999998</v>
      </c>
      <c r="F80" s="30">
        <f>SUM(F81:F84)</f>
        <v>122.9</v>
      </c>
      <c r="G80" s="30">
        <f>SUM(G82:G84)</f>
        <v>11.7</v>
      </c>
      <c r="H80" s="30">
        <f t="shared" si="74"/>
        <v>0</v>
      </c>
      <c r="I80" s="30">
        <f t="shared" si="74"/>
        <v>0</v>
      </c>
      <c r="J80" s="30">
        <f t="shared" si="74"/>
        <v>0</v>
      </c>
      <c r="K80" s="82" t="s">
        <v>74</v>
      </c>
    </row>
    <row r="81" spans="1:11" s="6" customFormat="1" ht="61.5" customHeight="1" x14ac:dyDescent="0.25">
      <c r="A81" s="65"/>
      <c r="B81" s="74"/>
      <c r="C81" s="16" t="s">
        <v>1</v>
      </c>
      <c r="D81" s="30">
        <f t="shared" si="70"/>
        <v>200</v>
      </c>
      <c r="E81" s="18">
        <f>100+100</f>
        <v>200</v>
      </c>
      <c r="F81" s="18">
        <v>0</v>
      </c>
      <c r="G81" s="6">
        <v>0</v>
      </c>
      <c r="H81" s="18">
        <v>0</v>
      </c>
      <c r="I81" s="18">
        <v>0</v>
      </c>
      <c r="J81" s="18">
        <v>0</v>
      </c>
      <c r="K81" s="82"/>
    </row>
    <row r="82" spans="1:11" s="6" customFormat="1" ht="65.25" customHeight="1" x14ac:dyDescent="0.25">
      <c r="A82" s="65"/>
      <c r="B82" s="74"/>
      <c r="C82" s="16" t="s">
        <v>2</v>
      </c>
      <c r="D82" s="30">
        <f t="shared" si="70"/>
        <v>139.1</v>
      </c>
      <c r="E82" s="20">
        <f>11.1*2</f>
        <v>22.2</v>
      </c>
      <c r="F82" s="20">
        <v>116.9</v>
      </c>
      <c r="G82" s="18">
        <v>0</v>
      </c>
      <c r="H82" s="18">
        <v>0</v>
      </c>
      <c r="I82" s="18">
        <v>0</v>
      </c>
      <c r="J82" s="18">
        <v>0</v>
      </c>
      <c r="K82" s="82"/>
    </row>
    <row r="83" spans="1:11" s="6" customFormat="1" ht="29.25" customHeight="1" x14ac:dyDescent="0.25">
      <c r="A83" s="65"/>
      <c r="B83" s="74"/>
      <c r="C83" s="16" t="s">
        <v>3</v>
      </c>
      <c r="D83" s="30">
        <f t="shared" si="70"/>
        <v>29.3</v>
      </c>
      <c r="E83" s="20">
        <f>5.8*2</f>
        <v>11.6</v>
      </c>
      <c r="F83" s="20">
        <v>6</v>
      </c>
      <c r="G83" s="20">
        <v>11.7</v>
      </c>
      <c r="H83" s="20">
        <v>0</v>
      </c>
      <c r="I83" s="20">
        <v>0</v>
      </c>
      <c r="J83" s="20">
        <v>0</v>
      </c>
      <c r="K83" s="82"/>
    </row>
    <row r="84" spans="1:11" s="6" customFormat="1" ht="68.25" customHeight="1" x14ac:dyDescent="0.25">
      <c r="A84" s="65"/>
      <c r="B84" s="75"/>
      <c r="C84" s="16" t="s">
        <v>4</v>
      </c>
      <c r="D84" s="30">
        <f>SUM(F84:J84)</f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82"/>
    </row>
    <row r="85" spans="1:11" s="6" customFormat="1" ht="20.25" customHeight="1" x14ac:dyDescent="0.25">
      <c r="A85" s="121" t="s">
        <v>40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3"/>
    </row>
    <row r="86" spans="1:11" s="6" customFormat="1" ht="52.5" customHeight="1" x14ac:dyDescent="0.25">
      <c r="A86" s="89" t="s">
        <v>41</v>
      </c>
      <c r="B86" s="43" t="s">
        <v>94</v>
      </c>
      <c r="C86" s="8" t="s">
        <v>14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82" t="s">
        <v>42</v>
      </c>
    </row>
    <row r="87" spans="1:11" s="6" customFormat="1" ht="48.75" customHeight="1" x14ac:dyDescent="0.25">
      <c r="A87" s="90"/>
      <c r="B87" s="44"/>
      <c r="C87" s="16" t="s">
        <v>1</v>
      </c>
      <c r="D87" s="14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76"/>
    </row>
    <row r="88" spans="1:11" s="6" customFormat="1" ht="51" customHeight="1" x14ac:dyDescent="0.25">
      <c r="A88" s="90"/>
      <c r="B88" s="44"/>
      <c r="C88" s="16" t="s">
        <v>2</v>
      </c>
      <c r="D88" s="14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76"/>
    </row>
    <row r="89" spans="1:11" s="6" customFormat="1" ht="57" customHeight="1" x14ac:dyDescent="0.25">
      <c r="A89" s="90"/>
      <c r="B89" s="44"/>
      <c r="C89" s="16" t="s">
        <v>3</v>
      </c>
      <c r="D89" s="14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76"/>
    </row>
    <row r="90" spans="1:11" s="6" customFormat="1" ht="40.5" customHeight="1" x14ac:dyDescent="0.25">
      <c r="A90" s="91"/>
      <c r="B90" s="45"/>
      <c r="C90" s="16" t="s">
        <v>4</v>
      </c>
      <c r="D90" s="14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76"/>
    </row>
    <row r="91" spans="1:11" s="6" customFormat="1" ht="29.25" customHeight="1" x14ac:dyDescent="0.25">
      <c r="A91" s="111" t="s">
        <v>43</v>
      </c>
      <c r="B91" s="114" t="s">
        <v>94</v>
      </c>
      <c r="C91" s="8" t="s">
        <v>14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17" t="s">
        <v>67</v>
      </c>
    </row>
    <row r="92" spans="1:11" s="6" customFormat="1" ht="29.25" customHeight="1" x14ac:dyDescent="0.25">
      <c r="A92" s="112"/>
      <c r="B92" s="115"/>
      <c r="C92" s="16" t="s">
        <v>1</v>
      </c>
      <c r="D92" s="14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8"/>
    </row>
    <row r="93" spans="1:11" s="6" customFormat="1" ht="29.25" customHeight="1" x14ac:dyDescent="0.25">
      <c r="A93" s="112"/>
      <c r="B93" s="115"/>
      <c r="C93" s="16" t="s">
        <v>2</v>
      </c>
      <c r="D93" s="14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8"/>
    </row>
    <row r="94" spans="1:11" s="6" customFormat="1" ht="29.25" customHeight="1" x14ac:dyDescent="0.25">
      <c r="A94" s="112"/>
      <c r="B94" s="115"/>
      <c r="C94" s="16" t="s">
        <v>3</v>
      </c>
      <c r="D94" s="14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8"/>
    </row>
    <row r="95" spans="1:11" s="6" customFormat="1" ht="29.25" customHeight="1" x14ac:dyDescent="0.25">
      <c r="A95" s="113"/>
      <c r="B95" s="116"/>
      <c r="C95" s="16" t="s">
        <v>4</v>
      </c>
      <c r="D95" s="14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9"/>
    </row>
    <row r="96" spans="1:11" ht="18.75" customHeight="1" x14ac:dyDescent="0.25">
      <c r="A96" s="87" t="s">
        <v>44</v>
      </c>
      <c r="B96" s="86" t="s">
        <v>94</v>
      </c>
      <c r="C96" s="126" t="s">
        <v>14</v>
      </c>
      <c r="D96" s="120">
        <v>0</v>
      </c>
      <c r="E96" s="120">
        <v>0</v>
      </c>
      <c r="F96" s="120">
        <v>0</v>
      </c>
      <c r="G96" s="120">
        <v>0</v>
      </c>
      <c r="H96" s="120">
        <v>0</v>
      </c>
      <c r="I96" s="120">
        <v>0</v>
      </c>
      <c r="J96" s="120">
        <v>0</v>
      </c>
      <c r="K96" s="88" t="s">
        <v>68</v>
      </c>
    </row>
    <row r="97" spans="1:11" ht="18" customHeight="1" x14ac:dyDescent="0.25">
      <c r="A97" s="87"/>
      <c r="B97" s="86"/>
      <c r="C97" s="126"/>
      <c r="D97" s="120"/>
      <c r="E97" s="120"/>
      <c r="F97" s="120"/>
      <c r="G97" s="120"/>
      <c r="H97" s="120"/>
      <c r="I97" s="120"/>
      <c r="J97" s="120"/>
      <c r="K97" s="88"/>
    </row>
    <row r="98" spans="1:11" ht="30" x14ac:dyDescent="0.25">
      <c r="A98" s="87"/>
      <c r="B98" s="86"/>
      <c r="C98" s="13" t="s">
        <v>1</v>
      </c>
      <c r="D98" s="14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88"/>
    </row>
    <row r="99" spans="1:11" ht="31.5" customHeight="1" x14ac:dyDescent="0.25">
      <c r="A99" s="87"/>
      <c r="B99" s="86"/>
      <c r="C99" s="13" t="s">
        <v>2</v>
      </c>
      <c r="D99" s="14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88"/>
    </row>
    <row r="100" spans="1:11" ht="27.75" customHeight="1" x14ac:dyDescent="0.25">
      <c r="A100" s="87"/>
      <c r="B100" s="86"/>
      <c r="C100" s="13" t="s">
        <v>3</v>
      </c>
      <c r="D100" s="14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88"/>
    </row>
    <row r="101" spans="1:11" ht="36.75" customHeight="1" x14ac:dyDescent="0.25">
      <c r="A101" s="87"/>
      <c r="B101" s="86"/>
      <c r="C101" s="13" t="s">
        <v>4</v>
      </c>
      <c r="D101" s="14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88"/>
    </row>
    <row r="102" spans="1:11" s="6" customFormat="1" ht="36.75" customHeight="1" x14ac:dyDescent="0.25">
      <c r="A102" s="111" t="s">
        <v>45</v>
      </c>
      <c r="B102" s="114" t="s">
        <v>94</v>
      </c>
      <c r="C102" s="15" t="s">
        <v>14</v>
      </c>
      <c r="D102" s="30">
        <f>SUM(E102:J102)</f>
        <v>3212.7179999999998</v>
      </c>
      <c r="E102" s="30">
        <f t="shared" ref="E102:J102" si="75">SUM(E103:E106)</f>
        <v>640.59999999999991</v>
      </c>
      <c r="F102" s="31">
        <f t="shared" si="75"/>
        <v>851.59999999999991</v>
      </c>
      <c r="G102" s="30">
        <f t="shared" si="75"/>
        <v>1044.038</v>
      </c>
      <c r="H102" s="30">
        <f t="shared" si="75"/>
        <v>394.03999999999996</v>
      </c>
      <c r="I102" s="30">
        <f t="shared" si="75"/>
        <v>282.44</v>
      </c>
      <c r="J102" s="30">
        <f t="shared" si="75"/>
        <v>0</v>
      </c>
      <c r="K102" s="125" t="s">
        <v>69</v>
      </c>
    </row>
    <row r="103" spans="1:11" s="6" customFormat="1" ht="36.75" customHeight="1" x14ac:dyDescent="0.25">
      <c r="A103" s="112"/>
      <c r="B103" s="115"/>
      <c r="C103" s="13" t="s">
        <v>1</v>
      </c>
      <c r="D103" s="30">
        <f>SUM(E103:J103)</f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59"/>
    </row>
    <row r="104" spans="1:11" s="6" customFormat="1" ht="36.75" customHeight="1" x14ac:dyDescent="0.25">
      <c r="A104" s="112"/>
      <c r="B104" s="115"/>
      <c r="C104" s="13" t="s">
        <v>2</v>
      </c>
      <c r="D104" s="30">
        <f>SUM(E104:J104)</f>
        <v>1574.318</v>
      </c>
      <c r="E104" s="20">
        <f>222.4+283.9</f>
        <v>506.29999999999995</v>
      </c>
      <c r="F104" s="19">
        <v>220.7</v>
      </c>
      <c r="G104" s="19">
        <v>282.43799999999999</v>
      </c>
      <c r="H104" s="19">
        <v>282.44</v>
      </c>
      <c r="I104" s="20">
        <v>282.44</v>
      </c>
      <c r="J104" s="20">
        <v>0</v>
      </c>
      <c r="K104" s="59"/>
    </row>
    <row r="105" spans="1:11" s="6" customFormat="1" ht="36.75" customHeight="1" x14ac:dyDescent="0.25">
      <c r="A105" s="112"/>
      <c r="B105" s="115"/>
      <c r="C105" s="13" t="s">
        <v>3</v>
      </c>
      <c r="D105" s="30">
        <f>SUM(E105:J105)</f>
        <v>1613.3999999999999</v>
      </c>
      <c r="E105" s="20">
        <f>11.7+97.6</f>
        <v>109.3</v>
      </c>
      <c r="F105" s="19">
        <v>630.9</v>
      </c>
      <c r="G105" s="20">
        <f>550+200+11.6</f>
        <v>761.6</v>
      </c>
      <c r="H105" s="20">
        <f>80+20+11.6</f>
        <v>111.6</v>
      </c>
      <c r="I105" s="20">
        <v>0</v>
      </c>
      <c r="J105" s="20">
        <v>0</v>
      </c>
      <c r="K105" s="59"/>
    </row>
    <row r="106" spans="1:11" s="6" customFormat="1" ht="36.75" customHeight="1" x14ac:dyDescent="0.25">
      <c r="A106" s="113"/>
      <c r="B106" s="116"/>
      <c r="C106" s="13" t="s">
        <v>4</v>
      </c>
      <c r="D106" s="30">
        <f>SUM(E106:J106)</f>
        <v>25</v>
      </c>
      <c r="E106" s="20">
        <v>25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60"/>
    </row>
    <row r="107" spans="1:11" s="6" customFormat="1" ht="17.25" customHeight="1" x14ac:dyDescent="0.25">
      <c r="A107" s="124" t="s">
        <v>46</v>
      </c>
      <c r="B107" s="80"/>
      <c r="C107" s="80"/>
      <c r="D107" s="80"/>
      <c r="E107" s="80"/>
      <c r="F107" s="80"/>
      <c r="G107" s="80"/>
      <c r="H107" s="80"/>
      <c r="I107" s="80"/>
      <c r="J107" s="80"/>
      <c r="K107" s="81"/>
    </row>
    <row r="108" spans="1:11" s="6" customFormat="1" ht="36.75" customHeight="1" x14ac:dyDescent="0.25">
      <c r="A108" s="134" t="s">
        <v>47</v>
      </c>
      <c r="B108" s="73" t="s">
        <v>95</v>
      </c>
      <c r="C108" s="15" t="s">
        <v>14</v>
      </c>
      <c r="D108" s="30">
        <f>SUM(E108:J108)</f>
        <v>150</v>
      </c>
      <c r="E108" s="30">
        <f t="shared" ref="E108:J108" si="76">SUM(E109:E112)</f>
        <v>0</v>
      </c>
      <c r="F108" s="31">
        <f t="shared" si="76"/>
        <v>0</v>
      </c>
      <c r="G108" s="30">
        <f t="shared" si="76"/>
        <v>150</v>
      </c>
      <c r="H108" s="30">
        <f t="shared" si="76"/>
        <v>0</v>
      </c>
      <c r="I108" s="30">
        <f t="shared" si="76"/>
        <v>0</v>
      </c>
      <c r="J108" s="30">
        <f t="shared" si="76"/>
        <v>0</v>
      </c>
      <c r="K108" s="47" t="s">
        <v>48</v>
      </c>
    </row>
    <row r="109" spans="1:11" s="6" customFormat="1" ht="36.75" customHeight="1" x14ac:dyDescent="0.25">
      <c r="A109" s="135"/>
      <c r="B109" s="74"/>
      <c r="C109" s="13" t="s">
        <v>1</v>
      </c>
      <c r="D109" s="29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48"/>
    </row>
    <row r="110" spans="1:11" s="6" customFormat="1" ht="36.75" customHeight="1" x14ac:dyDescent="0.25">
      <c r="A110" s="135"/>
      <c r="B110" s="74"/>
      <c r="C110" s="13" t="s">
        <v>2</v>
      </c>
      <c r="D110" s="29">
        <v>0</v>
      </c>
      <c r="E110" s="20">
        <v>0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48"/>
    </row>
    <row r="111" spans="1:11" s="6" customFormat="1" ht="36.75" customHeight="1" x14ac:dyDescent="0.25">
      <c r="A111" s="135"/>
      <c r="B111" s="74"/>
      <c r="C111" s="13" t="s">
        <v>3</v>
      </c>
      <c r="D111" s="30">
        <f>SUM(E111:J111)</f>
        <v>150</v>
      </c>
      <c r="E111" s="20">
        <v>0</v>
      </c>
      <c r="F111" s="20">
        <v>0</v>
      </c>
      <c r="G111" s="20">
        <v>150</v>
      </c>
      <c r="H111" s="20">
        <v>0</v>
      </c>
      <c r="I111" s="20">
        <v>0</v>
      </c>
      <c r="J111" s="20">
        <v>0</v>
      </c>
      <c r="K111" s="48"/>
    </row>
    <row r="112" spans="1:11" s="6" customFormat="1" ht="36.75" customHeight="1" x14ac:dyDescent="0.25">
      <c r="A112" s="136"/>
      <c r="B112" s="75"/>
      <c r="C112" s="13" t="s">
        <v>4</v>
      </c>
      <c r="D112" s="27">
        <v>0</v>
      </c>
      <c r="E112" s="20">
        <v>0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49"/>
    </row>
    <row r="113" spans="1:11" s="6" customFormat="1" ht="34.5" customHeight="1" x14ac:dyDescent="0.25">
      <c r="A113" s="40" t="s">
        <v>49</v>
      </c>
      <c r="B113" s="73" t="s">
        <v>95</v>
      </c>
      <c r="C113" s="8" t="s">
        <v>14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47" t="s">
        <v>48</v>
      </c>
    </row>
    <row r="114" spans="1:11" s="6" customFormat="1" ht="34.5" customHeight="1" x14ac:dyDescent="0.25">
      <c r="A114" s="41"/>
      <c r="B114" s="74"/>
      <c r="C114" s="16" t="s">
        <v>1</v>
      </c>
      <c r="D114" s="27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48"/>
    </row>
    <row r="115" spans="1:11" s="6" customFormat="1" ht="29.25" customHeight="1" x14ac:dyDescent="0.25">
      <c r="A115" s="41"/>
      <c r="B115" s="74"/>
      <c r="C115" s="16" t="s">
        <v>2</v>
      </c>
      <c r="D115" s="27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48"/>
    </row>
    <row r="116" spans="1:11" s="6" customFormat="1" ht="29.25" customHeight="1" x14ac:dyDescent="0.25">
      <c r="A116" s="41"/>
      <c r="B116" s="74"/>
      <c r="C116" s="16" t="s">
        <v>3</v>
      </c>
      <c r="D116" s="27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48"/>
    </row>
    <row r="117" spans="1:11" ht="29.25" customHeight="1" x14ac:dyDescent="0.25">
      <c r="A117" s="42"/>
      <c r="B117" s="75"/>
      <c r="C117" s="16" t="s">
        <v>4</v>
      </c>
      <c r="D117" s="27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49"/>
    </row>
    <row r="118" spans="1:11" ht="29.25" customHeight="1" x14ac:dyDescent="0.25">
      <c r="A118" s="40" t="s">
        <v>50</v>
      </c>
      <c r="B118" s="73" t="s">
        <v>95</v>
      </c>
      <c r="C118" s="8" t="s">
        <v>14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47" t="s">
        <v>48</v>
      </c>
    </row>
    <row r="119" spans="1:11" ht="29.25" customHeight="1" x14ac:dyDescent="0.25">
      <c r="A119" s="41"/>
      <c r="B119" s="74"/>
      <c r="C119" s="16" t="s">
        <v>1</v>
      </c>
      <c r="D119" s="27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48"/>
    </row>
    <row r="120" spans="1:11" ht="29.25" customHeight="1" x14ac:dyDescent="0.25">
      <c r="A120" s="41"/>
      <c r="B120" s="74"/>
      <c r="C120" s="16" t="s">
        <v>2</v>
      </c>
      <c r="D120" s="27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48"/>
    </row>
    <row r="121" spans="1:11" ht="29.25" customHeight="1" x14ac:dyDescent="0.25">
      <c r="A121" s="41"/>
      <c r="B121" s="74"/>
      <c r="C121" s="16" t="s">
        <v>3</v>
      </c>
      <c r="D121" s="27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48"/>
    </row>
    <row r="122" spans="1:11" ht="29.25" customHeight="1" x14ac:dyDescent="0.25">
      <c r="A122" s="42"/>
      <c r="B122" s="75"/>
      <c r="C122" s="16" t="s">
        <v>4</v>
      </c>
      <c r="D122" s="27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49"/>
    </row>
    <row r="123" spans="1:11" ht="29.25" customHeight="1" x14ac:dyDescent="0.25">
      <c r="A123" s="40" t="s">
        <v>51</v>
      </c>
      <c r="B123" s="73" t="s">
        <v>95</v>
      </c>
      <c r="C123" s="8" t="s">
        <v>14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47" t="s">
        <v>48</v>
      </c>
    </row>
    <row r="124" spans="1:11" ht="29.25" customHeight="1" x14ac:dyDescent="0.25">
      <c r="A124" s="41"/>
      <c r="B124" s="74"/>
      <c r="C124" s="16" t="s">
        <v>1</v>
      </c>
      <c r="D124" s="27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48"/>
    </row>
    <row r="125" spans="1:11" ht="29.25" customHeight="1" x14ac:dyDescent="0.25">
      <c r="A125" s="41"/>
      <c r="B125" s="74"/>
      <c r="C125" s="16" t="s">
        <v>2</v>
      </c>
      <c r="D125" s="27">
        <v>0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48"/>
    </row>
    <row r="126" spans="1:11" ht="29.25" customHeight="1" x14ac:dyDescent="0.25">
      <c r="A126" s="41"/>
      <c r="B126" s="74"/>
      <c r="C126" s="16" t="s">
        <v>3</v>
      </c>
      <c r="D126" s="27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48"/>
    </row>
    <row r="127" spans="1:11" ht="29.25" customHeight="1" x14ac:dyDescent="0.25">
      <c r="A127" s="42"/>
      <c r="B127" s="75"/>
      <c r="C127" s="16" t="s">
        <v>4</v>
      </c>
      <c r="D127" s="27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49"/>
    </row>
    <row r="128" spans="1:11" s="6" customFormat="1" ht="18.75" customHeight="1" x14ac:dyDescent="0.25">
      <c r="A128" s="131" t="s">
        <v>52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1"/>
    </row>
    <row r="129" spans="1:11" ht="29.25" customHeight="1" x14ac:dyDescent="0.25">
      <c r="A129" s="96" t="s">
        <v>53</v>
      </c>
      <c r="B129" s="43" t="s">
        <v>96</v>
      </c>
      <c r="C129" s="8" t="s">
        <v>14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46" t="s">
        <v>75</v>
      </c>
    </row>
    <row r="130" spans="1:11" ht="29.25" customHeight="1" x14ac:dyDescent="0.25">
      <c r="A130" s="84"/>
      <c r="B130" s="44"/>
      <c r="C130" s="16" t="s">
        <v>1</v>
      </c>
      <c r="D130" s="12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46"/>
    </row>
    <row r="131" spans="1:11" ht="46.5" customHeight="1" x14ac:dyDescent="0.25">
      <c r="A131" s="84"/>
      <c r="B131" s="44"/>
      <c r="C131" s="16" t="s">
        <v>2</v>
      </c>
      <c r="D131" s="12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46"/>
    </row>
    <row r="132" spans="1:11" ht="34.5" customHeight="1" x14ac:dyDescent="0.25">
      <c r="A132" s="84"/>
      <c r="B132" s="44"/>
      <c r="C132" s="16" t="s">
        <v>3</v>
      </c>
      <c r="D132" s="12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46"/>
    </row>
    <row r="133" spans="1:11" ht="67.5" customHeight="1" x14ac:dyDescent="0.25">
      <c r="A133" s="85"/>
      <c r="B133" s="45"/>
      <c r="C133" s="16" t="s">
        <v>4</v>
      </c>
      <c r="D133" s="12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46"/>
    </row>
    <row r="134" spans="1:11" ht="33" customHeight="1" x14ac:dyDescent="0.25">
      <c r="A134" s="128" t="s">
        <v>54</v>
      </c>
      <c r="B134" s="43" t="s">
        <v>96</v>
      </c>
      <c r="C134" s="8" t="s">
        <v>14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46" t="s">
        <v>76</v>
      </c>
    </row>
    <row r="135" spans="1:11" ht="31.5" customHeight="1" x14ac:dyDescent="0.25">
      <c r="A135" s="129"/>
      <c r="B135" s="44"/>
      <c r="C135" s="16" t="s">
        <v>1</v>
      </c>
      <c r="D135" s="12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46"/>
    </row>
    <row r="136" spans="1:11" ht="33" customHeight="1" x14ac:dyDescent="0.25">
      <c r="A136" s="129"/>
      <c r="B136" s="44"/>
      <c r="C136" s="16" t="s">
        <v>2</v>
      </c>
      <c r="D136" s="12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46"/>
    </row>
    <row r="137" spans="1:11" ht="63" customHeight="1" x14ac:dyDescent="0.25">
      <c r="A137" s="129"/>
      <c r="B137" s="44"/>
      <c r="C137" s="16" t="s">
        <v>3</v>
      </c>
      <c r="D137" s="12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46"/>
    </row>
    <row r="138" spans="1:11" ht="35.25" customHeight="1" x14ac:dyDescent="0.25">
      <c r="A138" s="130"/>
      <c r="B138" s="45"/>
      <c r="C138" s="16" t="s">
        <v>4</v>
      </c>
      <c r="D138" s="12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46"/>
    </row>
    <row r="139" spans="1:11" ht="29.25" customHeight="1" x14ac:dyDescent="0.25">
      <c r="A139" s="128" t="s">
        <v>55</v>
      </c>
      <c r="B139" s="43" t="s">
        <v>96</v>
      </c>
      <c r="C139" s="8" t="s">
        <v>14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46" t="s">
        <v>77</v>
      </c>
    </row>
    <row r="140" spans="1:11" ht="29.25" customHeight="1" x14ac:dyDescent="0.25">
      <c r="A140" s="129"/>
      <c r="B140" s="44"/>
      <c r="C140" s="16" t="s">
        <v>1</v>
      </c>
      <c r="D140" s="12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46"/>
    </row>
    <row r="141" spans="1:11" ht="54" customHeight="1" x14ac:dyDescent="0.25">
      <c r="A141" s="129"/>
      <c r="B141" s="44"/>
      <c r="C141" s="16" t="s">
        <v>2</v>
      </c>
      <c r="D141" s="12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46"/>
    </row>
    <row r="142" spans="1:11" ht="57" customHeight="1" x14ac:dyDescent="0.25">
      <c r="A142" s="129"/>
      <c r="B142" s="44"/>
      <c r="C142" s="16" t="s">
        <v>3</v>
      </c>
      <c r="D142" s="12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46"/>
    </row>
    <row r="143" spans="1:11" ht="29.25" customHeight="1" x14ac:dyDescent="0.25">
      <c r="A143" s="130"/>
      <c r="B143" s="45"/>
      <c r="C143" s="16" t="s">
        <v>4</v>
      </c>
      <c r="D143" s="12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46"/>
    </row>
    <row r="144" spans="1:11" s="6" customFormat="1" ht="21" customHeight="1" x14ac:dyDescent="0.25">
      <c r="A144" s="67" t="s">
        <v>56</v>
      </c>
      <c r="B144" s="80"/>
      <c r="C144" s="80"/>
      <c r="D144" s="80"/>
      <c r="E144" s="80"/>
      <c r="F144" s="80"/>
      <c r="G144" s="80"/>
      <c r="H144" s="80"/>
      <c r="I144" s="80"/>
      <c r="J144" s="80"/>
      <c r="K144" s="81"/>
    </row>
    <row r="145" spans="1:11" ht="29.25" customHeight="1" x14ac:dyDescent="0.25">
      <c r="A145" s="40" t="s">
        <v>78</v>
      </c>
      <c r="B145" s="43" t="s">
        <v>91</v>
      </c>
      <c r="C145" s="8" t="s">
        <v>14</v>
      </c>
      <c r="D145" s="30">
        <f>SUM(E145:J145)</f>
        <v>750</v>
      </c>
      <c r="E145" s="30">
        <f t="shared" ref="E145:J145" si="77">SUM(E146:E149)</f>
        <v>0</v>
      </c>
      <c r="F145" s="31">
        <f t="shared" si="77"/>
        <v>0</v>
      </c>
      <c r="G145" s="30">
        <f t="shared" si="77"/>
        <v>750</v>
      </c>
      <c r="H145" s="30">
        <f t="shared" si="77"/>
        <v>0</v>
      </c>
      <c r="I145" s="30">
        <f t="shared" si="77"/>
        <v>0</v>
      </c>
      <c r="J145" s="30">
        <f t="shared" si="77"/>
        <v>0</v>
      </c>
      <c r="K145" s="46" t="s">
        <v>79</v>
      </c>
    </row>
    <row r="146" spans="1:11" ht="29.25" customHeight="1" x14ac:dyDescent="0.25">
      <c r="A146" s="41"/>
      <c r="B146" s="44"/>
      <c r="C146" s="16" t="s">
        <v>1</v>
      </c>
      <c r="D146" s="27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46"/>
    </row>
    <row r="147" spans="1:11" ht="29.25" customHeight="1" x14ac:dyDescent="0.25">
      <c r="A147" s="41"/>
      <c r="B147" s="44"/>
      <c r="C147" s="16" t="s">
        <v>2</v>
      </c>
      <c r="D147" s="27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46"/>
    </row>
    <row r="148" spans="1:11" ht="29.25" customHeight="1" x14ac:dyDescent="0.25">
      <c r="A148" s="41"/>
      <c r="B148" s="44"/>
      <c r="C148" s="16" t="s">
        <v>3</v>
      </c>
      <c r="D148" s="30">
        <f>SUM(E148:J148)</f>
        <v>750</v>
      </c>
      <c r="E148" s="11">
        <v>0</v>
      </c>
      <c r="F148" s="11">
        <v>0</v>
      </c>
      <c r="G148" s="20">
        <v>750</v>
      </c>
      <c r="H148" s="11">
        <v>0</v>
      </c>
      <c r="I148" s="20">
        <v>0</v>
      </c>
      <c r="J148" s="20">
        <v>0</v>
      </c>
      <c r="K148" s="46"/>
    </row>
    <row r="149" spans="1:11" ht="29.25" customHeight="1" x14ac:dyDescent="0.25">
      <c r="A149" s="42"/>
      <c r="B149" s="45"/>
      <c r="C149" s="16" t="s">
        <v>4</v>
      </c>
      <c r="D149" s="26"/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46"/>
    </row>
    <row r="150" spans="1:11" ht="29.25" customHeight="1" x14ac:dyDescent="0.25">
      <c r="A150" s="40" t="s">
        <v>57</v>
      </c>
      <c r="B150" s="43" t="s">
        <v>91</v>
      </c>
      <c r="C150" s="8" t="s">
        <v>14</v>
      </c>
      <c r="D150" s="30">
        <f t="shared" ref="D150:D169" si="78">SUM(E150:J150)</f>
        <v>10890</v>
      </c>
      <c r="E150" s="30">
        <f t="shared" ref="E150:J150" si="79">SUM(E151:E154)</f>
        <v>10040</v>
      </c>
      <c r="F150" s="30">
        <f t="shared" si="79"/>
        <v>0</v>
      </c>
      <c r="G150" s="30">
        <f t="shared" si="79"/>
        <v>850</v>
      </c>
      <c r="H150" s="30">
        <f t="shared" si="79"/>
        <v>0</v>
      </c>
      <c r="I150" s="30">
        <f t="shared" si="79"/>
        <v>0</v>
      </c>
      <c r="J150" s="30">
        <f t="shared" si="79"/>
        <v>0</v>
      </c>
      <c r="K150" s="46" t="s">
        <v>80</v>
      </c>
    </row>
    <row r="151" spans="1:11" ht="29.25" customHeight="1" x14ac:dyDescent="0.25">
      <c r="A151" s="41"/>
      <c r="B151" s="44"/>
      <c r="C151" s="16" t="s">
        <v>1</v>
      </c>
      <c r="D151" s="30">
        <f t="shared" si="78"/>
        <v>10000</v>
      </c>
      <c r="E151" s="18">
        <v>10000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46"/>
    </row>
    <row r="152" spans="1:11" ht="29.25" customHeight="1" x14ac:dyDescent="0.25">
      <c r="A152" s="41"/>
      <c r="B152" s="44"/>
      <c r="C152" s="16" t="s">
        <v>2</v>
      </c>
      <c r="D152" s="30">
        <f t="shared" si="78"/>
        <v>0</v>
      </c>
      <c r="E152" s="20">
        <v>0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46"/>
    </row>
    <row r="153" spans="1:11" ht="29.25" customHeight="1" x14ac:dyDescent="0.25">
      <c r="A153" s="41"/>
      <c r="B153" s="44"/>
      <c r="C153" s="16" t="s">
        <v>3</v>
      </c>
      <c r="D153" s="30">
        <f t="shared" si="78"/>
        <v>870</v>
      </c>
      <c r="E153" s="20">
        <v>20</v>
      </c>
      <c r="F153" s="20">
        <v>0</v>
      </c>
      <c r="G153" s="20">
        <v>850</v>
      </c>
      <c r="H153" s="20">
        <v>0</v>
      </c>
      <c r="I153" s="20">
        <v>0</v>
      </c>
      <c r="J153" s="20">
        <v>0</v>
      </c>
      <c r="K153" s="46"/>
    </row>
    <row r="154" spans="1:11" ht="31.5" customHeight="1" x14ac:dyDescent="0.25">
      <c r="A154" s="42"/>
      <c r="B154" s="45"/>
      <c r="C154" s="16" t="s">
        <v>4</v>
      </c>
      <c r="D154" s="30">
        <f t="shared" si="78"/>
        <v>20</v>
      </c>
      <c r="E154" s="20">
        <v>20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46"/>
    </row>
    <row r="155" spans="1:11" s="2" customFormat="1" ht="36.75" customHeight="1" x14ac:dyDescent="0.25">
      <c r="A155" s="40" t="s">
        <v>82</v>
      </c>
      <c r="B155" s="43" t="s">
        <v>91</v>
      </c>
      <c r="C155" s="8" t="s">
        <v>14</v>
      </c>
      <c r="D155" s="30">
        <f t="shared" si="78"/>
        <v>9877.7900000000009</v>
      </c>
      <c r="E155" s="30">
        <f t="shared" ref="E155:J155" si="80">SUM(E156:E159)</f>
        <v>2615.5</v>
      </c>
      <c r="F155" s="30">
        <f t="shared" si="80"/>
        <v>60.69</v>
      </c>
      <c r="G155" s="30">
        <f t="shared" si="80"/>
        <v>7201.6</v>
      </c>
      <c r="H155" s="30">
        <f t="shared" si="80"/>
        <v>0</v>
      </c>
      <c r="I155" s="30">
        <f t="shared" si="80"/>
        <v>0</v>
      </c>
      <c r="J155" s="30">
        <f t="shared" si="80"/>
        <v>0</v>
      </c>
      <c r="K155" s="46" t="s">
        <v>81</v>
      </c>
    </row>
    <row r="156" spans="1:11" s="2" customFormat="1" ht="33" customHeight="1" x14ac:dyDescent="0.25">
      <c r="A156" s="41"/>
      <c r="B156" s="44"/>
      <c r="C156" s="16" t="s">
        <v>1</v>
      </c>
      <c r="D156" s="30">
        <f t="shared" si="78"/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46"/>
    </row>
    <row r="157" spans="1:11" s="2" customFormat="1" ht="35.25" customHeight="1" x14ac:dyDescent="0.25">
      <c r="A157" s="41"/>
      <c r="B157" s="44"/>
      <c r="C157" s="16" t="s">
        <v>2</v>
      </c>
      <c r="D157" s="30">
        <f t="shared" si="78"/>
        <v>9237.1</v>
      </c>
      <c r="E157" s="20">
        <v>2435.5</v>
      </c>
      <c r="F157" s="19">
        <v>0</v>
      </c>
      <c r="G157" s="19">
        <v>6801.6</v>
      </c>
      <c r="H157" s="18">
        <v>0</v>
      </c>
      <c r="I157" s="18">
        <v>0</v>
      </c>
      <c r="J157" s="18">
        <v>0</v>
      </c>
      <c r="K157" s="46"/>
    </row>
    <row r="158" spans="1:11" s="2" customFormat="1" ht="29.25" customHeight="1" x14ac:dyDescent="0.25">
      <c r="A158" s="41"/>
      <c r="B158" s="44"/>
      <c r="C158" s="16" t="s">
        <v>3</v>
      </c>
      <c r="D158" s="30">
        <f t="shared" si="78"/>
        <v>590.69000000000005</v>
      </c>
      <c r="E158" s="20">
        <v>130</v>
      </c>
      <c r="F158" s="20">
        <v>60.69</v>
      </c>
      <c r="G158" s="20">
        <v>400</v>
      </c>
      <c r="H158" s="18">
        <v>0</v>
      </c>
      <c r="I158" s="18">
        <v>0</v>
      </c>
      <c r="J158" s="18">
        <v>0</v>
      </c>
      <c r="K158" s="46"/>
    </row>
    <row r="159" spans="1:11" s="2" customFormat="1" ht="38.25" customHeight="1" x14ac:dyDescent="0.25">
      <c r="A159" s="42"/>
      <c r="B159" s="45"/>
      <c r="C159" s="16" t="s">
        <v>4</v>
      </c>
      <c r="D159" s="30">
        <f t="shared" si="78"/>
        <v>50</v>
      </c>
      <c r="E159" s="20">
        <v>50</v>
      </c>
      <c r="F159" s="20">
        <v>0</v>
      </c>
      <c r="G159" s="20">
        <v>0</v>
      </c>
      <c r="H159" s="18">
        <v>0</v>
      </c>
      <c r="I159" s="18">
        <v>0</v>
      </c>
      <c r="J159" s="18">
        <v>0</v>
      </c>
      <c r="K159" s="46"/>
    </row>
    <row r="160" spans="1:11" s="2" customFormat="1" ht="38.25" customHeight="1" x14ac:dyDescent="0.25">
      <c r="A160" s="40" t="s">
        <v>58</v>
      </c>
      <c r="B160" s="43" t="s">
        <v>91</v>
      </c>
      <c r="C160" s="8" t="s">
        <v>14</v>
      </c>
      <c r="D160" s="30">
        <f t="shared" si="78"/>
        <v>910</v>
      </c>
      <c r="E160" s="30">
        <f t="shared" ref="E160:J160" si="81">SUM(E161:E164)</f>
        <v>110</v>
      </c>
      <c r="F160" s="30">
        <f t="shared" si="81"/>
        <v>700</v>
      </c>
      <c r="G160" s="30">
        <f t="shared" si="81"/>
        <v>100</v>
      </c>
      <c r="H160" s="30">
        <f t="shared" si="81"/>
        <v>0</v>
      </c>
      <c r="I160" s="30">
        <f t="shared" si="81"/>
        <v>0</v>
      </c>
      <c r="J160" s="30">
        <f t="shared" si="81"/>
        <v>0</v>
      </c>
      <c r="K160" s="46" t="s">
        <v>81</v>
      </c>
    </row>
    <row r="161" spans="1:11" s="2" customFormat="1" ht="38.25" customHeight="1" x14ac:dyDescent="0.25">
      <c r="A161" s="41"/>
      <c r="B161" s="44"/>
      <c r="C161" s="16" t="s">
        <v>1</v>
      </c>
      <c r="D161" s="30">
        <f t="shared" si="78"/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46"/>
    </row>
    <row r="162" spans="1:11" s="2" customFormat="1" ht="38.25" customHeight="1" x14ac:dyDescent="0.25">
      <c r="A162" s="41"/>
      <c r="B162" s="44"/>
      <c r="C162" s="16" t="s">
        <v>2</v>
      </c>
      <c r="D162" s="30">
        <f t="shared" si="78"/>
        <v>600</v>
      </c>
      <c r="E162" s="20">
        <v>0</v>
      </c>
      <c r="F162" s="20">
        <v>600</v>
      </c>
      <c r="G162" s="20">
        <v>0</v>
      </c>
      <c r="H162" s="20">
        <v>0</v>
      </c>
      <c r="I162" s="20">
        <v>0</v>
      </c>
      <c r="J162" s="20">
        <v>0</v>
      </c>
      <c r="K162" s="46"/>
    </row>
    <row r="163" spans="1:11" s="2" customFormat="1" ht="38.25" customHeight="1" x14ac:dyDescent="0.25">
      <c r="A163" s="41"/>
      <c r="B163" s="44"/>
      <c r="C163" s="16" t="s">
        <v>3</v>
      </c>
      <c r="D163" s="30">
        <f>SUM(E163:J163)</f>
        <v>300</v>
      </c>
      <c r="E163" s="20">
        <v>100</v>
      </c>
      <c r="F163" s="20">
        <v>100</v>
      </c>
      <c r="G163" s="20">
        <v>100</v>
      </c>
      <c r="H163" s="20">
        <v>0</v>
      </c>
      <c r="I163" s="20">
        <v>0</v>
      </c>
      <c r="J163" s="20">
        <v>0</v>
      </c>
      <c r="K163" s="46"/>
    </row>
    <row r="164" spans="1:11" s="2" customFormat="1" ht="38.25" customHeight="1" x14ac:dyDescent="0.25">
      <c r="A164" s="42"/>
      <c r="B164" s="45"/>
      <c r="C164" s="16" t="s">
        <v>4</v>
      </c>
      <c r="D164" s="30">
        <f t="shared" si="78"/>
        <v>10</v>
      </c>
      <c r="E164" s="20">
        <v>10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46"/>
    </row>
    <row r="165" spans="1:11" s="2" customFormat="1" ht="38.25" customHeight="1" x14ac:dyDescent="0.25">
      <c r="A165" s="40" t="s">
        <v>59</v>
      </c>
      <c r="B165" s="43" t="s">
        <v>91</v>
      </c>
      <c r="C165" s="8" t="s">
        <v>14</v>
      </c>
      <c r="D165" s="30">
        <f t="shared" si="78"/>
        <v>26829.769999999997</v>
      </c>
      <c r="E165" s="30">
        <f t="shared" ref="E165:J165" si="82">SUM(E166:E169)</f>
        <v>1085.5999999999999</v>
      </c>
      <c r="F165" s="31">
        <f t="shared" si="82"/>
        <v>25744.17</v>
      </c>
      <c r="G165" s="30">
        <f t="shared" si="82"/>
        <v>0</v>
      </c>
      <c r="H165" s="30">
        <f t="shared" si="82"/>
        <v>0</v>
      </c>
      <c r="I165" s="30">
        <f t="shared" si="82"/>
        <v>0</v>
      </c>
      <c r="J165" s="30">
        <f t="shared" si="82"/>
        <v>0</v>
      </c>
      <c r="K165" s="47" t="s">
        <v>83</v>
      </c>
    </row>
    <row r="166" spans="1:11" s="2" customFormat="1" ht="38.25" customHeight="1" x14ac:dyDescent="0.25">
      <c r="A166" s="41"/>
      <c r="B166" s="44"/>
      <c r="C166" s="16" t="s">
        <v>1</v>
      </c>
      <c r="D166" s="30">
        <f t="shared" si="78"/>
        <v>0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48"/>
    </row>
    <row r="167" spans="1:11" s="2" customFormat="1" ht="38.25" customHeight="1" x14ac:dyDescent="0.25">
      <c r="A167" s="41"/>
      <c r="B167" s="44"/>
      <c r="C167" s="16" t="s">
        <v>2</v>
      </c>
      <c r="D167" s="30">
        <f t="shared" si="78"/>
        <v>24923.5</v>
      </c>
      <c r="E167" s="20">
        <v>0</v>
      </c>
      <c r="F167" s="19">
        <v>24923.5</v>
      </c>
      <c r="G167" s="18">
        <v>0</v>
      </c>
      <c r="H167" s="18">
        <v>0</v>
      </c>
      <c r="I167" s="18">
        <v>0</v>
      </c>
      <c r="J167" s="20"/>
      <c r="K167" s="48"/>
    </row>
    <row r="168" spans="1:11" s="2" customFormat="1" ht="38.25" customHeight="1" x14ac:dyDescent="0.25">
      <c r="A168" s="41"/>
      <c r="B168" s="44"/>
      <c r="C168" s="16" t="s">
        <v>3</v>
      </c>
      <c r="D168" s="30">
        <f t="shared" si="78"/>
        <v>1656.27</v>
      </c>
      <c r="E168" s="20">
        <v>835.6</v>
      </c>
      <c r="F168" s="20">
        <v>820.67</v>
      </c>
      <c r="G168" s="18">
        <v>0</v>
      </c>
      <c r="H168" s="18">
        <v>0</v>
      </c>
      <c r="I168" s="18">
        <v>0</v>
      </c>
      <c r="J168" s="20">
        <v>0</v>
      </c>
      <c r="K168" s="48"/>
    </row>
    <row r="169" spans="1:11" s="2" customFormat="1" ht="38.25" customHeight="1" x14ac:dyDescent="0.25">
      <c r="A169" s="42"/>
      <c r="B169" s="45"/>
      <c r="C169" s="16" t="s">
        <v>4</v>
      </c>
      <c r="D169" s="30">
        <f t="shared" si="78"/>
        <v>250</v>
      </c>
      <c r="E169" s="20">
        <v>250</v>
      </c>
      <c r="F169" s="20">
        <v>0</v>
      </c>
      <c r="G169" s="18">
        <v>0</v>
      </c>
      <c r="H169" s="18">
        <v>0</v>
      </c>
      <c r="I169" s="18">
        <v>0</v>
      </c>
      <c r="J169" s="20"/>
      <c r="K169" s="49"/>
    </row>
    <row r="170" spans="1:11" s="2" customFormat="1" ht="38.25" customHeight="1" x14ac:dyDescent="0.25">
      <c r="A170" s="52" t="s">
        <v>97</v>
      </c>
      <c r="B170" s="53"/>
      <c r="C170" s="8" t="s">
        <v>14</v>
      </c>
      <c r="D170" s="30">
        <v>55641.678</v>
      </c>
      <c r="E170" s="30">
        <v>15563.5</v>
      </c>
      <c r="F170" s="31">
        <v>28284.36</v>
      </c>
      <c r="G170" s="30">
        <v>10957.338</v>
      </c>
      <c r="H170" s="30">
        <v>554.04</v>
      </c>
      <c r="I170" s="30">
        <v>282.44</v>
      </c>
      <c r="J170" s="30">
        <v>0</v>
      </c>
      <c r="K170" s="47"/>
    </row>
    <row r="171" spans="1:11" s="2" customFormat="1" ht="38.25" customHeight="1" x14ac:dyDescent="0.25">
      <c r="A171" s="54"/>
      <c r="B171" s="55"/>
      <c r="C171" s="38" t="s">
        <v>1</v>
      </c>
      <c r="D171" s="30">
        <v>10200</v>
      </c>
      <c r="E171" s="18">
        <v>10200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50"/>
    </row>
    <row r="172" spans="1:11" s="2" customFormat="1" ht="38.25" customHeight="1" x14ac:dyDescent="0.25">
      <c r="A172" s="54"/>
      <c r="B172" s="55"/>
      <c r="C172" s="38" t="s">
        <v>2</v>
      </c>
      <c r="D172" s="30">
        <v>37364.017999999996</v>
      </c>
      <c r="E172" s="18">
        <v>3424</v>
      </c>
      <c r="F172" s="39">
        <v>26291.100000000002</v>
      </c>
      <c r="G172" s="18">
        <v>7084.0380000000005</v>
      </c>
      <c r="H172" s="18">
        <v>0</v>
      </c>
      <c r="I172" s="18">
        <v>0</v>
      </c>
      <c r="J172" s="18">
        <v>0</v>
      </c>
      <c r="K172" s="50"/>
    </row>
    <row r="173" spans="1:11" s="2" customFormat="1" ht="38.25" customHeight="1" x14ac:dyDescent="0.25">
      <c r="A173" s="54"/>
      <c r="B173" s="55"/>
      <c r="C173" s="38" t="s">
        <v>3</v>
      </c>
      <c r="D173" s="30">
        <v>7722.66</v>
      </c>
      <c r="E173" s="18">
        <v>1584.4999999999998</v>
      </c>
      <c r="F173" s="39">
        <v>1993.2599999999998</v>
      </c>
      <c r="G173" s="18">
        <v>3873.2999999999997</v>
      </c>
      <c r="H173" s="18">
        <v>271.60000000000002</v>
      </c>
      <c r="I173" s="18">
        <v>0</v>
      </c>
      <c r="J173" s="18">
        <v>0</v>
      </c>
      <c r="K173" s="50"/>
    </row>
    <row r="174" spans="1:11" s="2" customFormat="1" ht="38.25" customHeight="1" x14ac:dyDescent="0.25">
      <c r="A174" s="56"/>
      <c r="B174" s="57"/>
      <c r="C174" s="38" t="s">
        <v>4</v>
      </c>
      <c r="D174" s="30">
        <v>355</v>
      </c>
      <c r="E174" s="18">
        <v>355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51"/>
    </row>
    <row r="175" spans="1:11" s="2" customFormat="1" ht="19.5" customHeight="1" x14ac:dyDescent="0.25">
      <c r="A175" s="66" t="s">
        <v>60</v>
      </c>
      <c r="B175" s="67"/>
      <c r="C175" s="67"/>
      <c r="D175" s="67"/>
      <c r="E175" s="67"/>
      <c r="F175" s="67"/>
      <c r="G175" s="67"/>
      <c r="H175" s="67"/>
      <c r="I175" s="67"/>
      <c r="J175" s="67"/>
      <c r="K175" s="68"/>
    </row>
    <row r="176" spans="1:11" s="2" customFormat="1" ht="42.75" customHeight="1" x14ac:dyDescent="0.25">
      <c r="A176" s="65" t="s">
        <v>61</v>
      </c>
      <c r="B176" s="43" t="s">
        <v>91</v>
      </c>
      <c r="C176" s="8" t="s">
        <v>14</v>
      </c>
      <c r="D176" s="30">
        <f t="shared" ref="D176:D195" si="83">SUM(E176:J176)</f>
        <v>307859.78700000001</v>
      </c>
      <c r="E176" s="30">
        <f t="shared" ref="E176:J176" si="84">SUM(E177:E180)</f>
        <v>72592.2</v>
      </c>
      <c r="F176" s="30">
        <f t="shared" si="84"/>
        <v>83103.8</v>
      </c>
      <c r="G176" s="30">
        <f t="shared" si="84"/>
        <v>94863.786999999997</v>
      </c>
      <c r="H176" s="30">
        <f t="shared" si="84"/>
        <v>28300</v>
      </c>
      <c r="I176" s="30">
        <f t="shared" si="84"/>
        <v>29000</v>
      </c>
      <c r="J176" s="30">
        <f t="shared" si="84"/>
        <v>0</v>
      </c>
      <c r="K176" s="43" t="s">
        <v>84</v>
      </c>
    </row>
    <row r="177" spans="1:11" s="2" customFormat="1" ht="34.5" customHeight="1" x14ac:dyDescent="0.25">
      <c r="A177" s="65"/>
      <c r="B177" s="44"/>
      <c r="C177" s="16" t="s">
        <v>1</v>
      </c>
      <c r="D177" s="30">
        <f t="shared" si="83"/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69"/>
    </row>
    <row r="178" spans="1:11" s="2" customFormat="1" ht="34.5" customHeight="1" x14ac:dyDescent="0.25">
      <c r="A178" s="65"/>
      <c r="B178" s="44"/>
      <c r="C178" s="16" t="s">
        <v>2</v>
      </c>
      <c r="D178" s="30">
        <f t="shared" si="83"/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69"/>
    </row>
    <row r="179" spans="1:11" s="2" customFormat="1" ht="31.5" customHeight="1" x14ac:dyDescent="0.25">
      <c r="A179" s="65"/>
      <c r="B179" s="44"/>
      <c r="C179" s="16" t="s">
        <v>3</v>
      </c>
      <c r="D179" s="30">
        <f t="shared" si="83"/>
        <v>307859.78700000001</v>
      </c>
      <c r="E179" s="20">
        <v>72592.2</v>
      </c>
      <c r="F179" s="20">
        <v>83103.8</v>
      </c>
      <c r="G179" s="20">
        <v>94863.786999999997</v>
      </c>
      <c r="H179" s="20">
        <v>28300</v>
      </c>
      <c r="I179" s="20">
        <v>29000</v>
      </c>
      <c r="J179" s="20">
        <v>0</v>
      </c>
      <c r="K179" s="69"/>
    </row>
    <row r="180" spans="1:11" s="2" customFormat="1" ht="38.25" customHeight="1" x14ac:dyDescent="0.25">
      <c r="A180" s="65"/>
      <c r="B180" s="45"/>
      <c r="C180" s="16" t="s">
        <v>4</v>
      </c>
      <c r="D180" s="30">
        <f t="shared" si="83"/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70"/>
    </row>
    <row r="181" spans="1:11" s="2" customFormat="1" ht="38.25" customHeight="1" x14ac:dyDescent="0.25">
      <c r="A181" s="65" t="s">
        <v>62</v>
      </c>
      <c r="B181" s="43" t="s">
        <v>91</v>
      </c>
      <c r="C181" s="8" t="s">
        <v>14</v>
      </c>
      <c r="D181" s="30">
        <f t="shared" si="83"/>
        <v>715.7</v>
      </c>
      <c r="E181" s="30">
        <f t="shared" ref="E181:J181" si="85">SUM(E182:E185)</f>
        <v>215.7</v>
      </c>
      <c r="F181" s="30">
        <f t="shared" si="85"/>
        <v>200</v>
      </c>
      <c r="G181" s="30">
        <f t="shared" si="85"/>
        <v>300</v>
      </c>
      <c r="H181" s="30">
        <f t="shared" si="85"/>
        <v>0</v>
      </c>
      <c r="I181" s="30">
        <f t="shared" si="85"/>
        <v>0</v>
      </c>
      <c r="J181" s="30">
        <f t="shared" si="85"/>
        <v>0</v>
      </c>
      <c r="K181" s="47" t="s">
        <v>85</v>
      </c>
    </row>
    <row r="182" spans="1:11" s="2" customFormat="1" ht="38.25" customHeight="1" x14ac:dyDescent="0.25">
      <c r="A182" s="65"/>
      <c r="B182" s="44"/>
      <c r="C182" s="16" t="s">
        <v>1</v>
      </c>
      <c r="D182" s="30">
        <f t="shared" si="83"/>
        <v>0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8">
        <v>0</v>
      </c>
      <c r="K182" s="48"/>
    </row>
    <row r="183" spans="1:11" s="2" customFormat="1" ht="38.25" customHeight="1" x14ac:dyDescent="0.25">
      <c r="A183" s="65"/>
      <c r="B183" s="44"/>
      <c r="C183" s="16" t="s">
        <v>2</v>
      </c>
      <c r="D183" s="30">
        <f t="shared" si="83"/>
        <v>0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48"/>
    </row>
    <row r="184" spans="1:11" s="2" customFormat="1" ht="38.25" customHeight="1" x14ac:dyDescent="0.25">
      <c r="A184" s="65"/>
      <c r="B184" s="44"/>
      <c r="C184" s="16" t="s">
        <v>3</v>
      </c>
      <c r="D184" s="30">
        <f t="shared" si="83"/>
        <v>715.7</v>
      </c>
      <c r="E184" s="20">
        <v>215.7</v>
      </c>
      <c r="F184" s="20">
        <v>200</v>
      </c>
      <c r="G184" s="20">
        <v>300</v>
      </c>
      <c r="H184" s="20">
        <v>0</v>
      </c>
      <c r="I184" s="20">
        <v>0</v>
      </c>
      <c r="J184" s="20">
        <v>0</v>
      </c>
      <c r="K184" s="48"/>
    </row>
    <row r="185" spans="1:11" s="2" customFormat="1" ht="38.25" customHeight="1" x14ac:dyDescent="0.25">
      <c r="A185" s="65"/>
      <c r="B185" s="45"/>
      <c r="C185" s="16" t="s">
        <v>4</v>
      </c>
      <c r="D185" s="30">
        <f t="shared" si="83"/>
        <v>0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49"/>
    </row>
    <row r="186" spans="1:11" s="2" customFormat="1" ht="38.25" customHeight="1" x14ac:dyDescent="0.25">
      <c r="A186" s="65" t="s">
        <v>63</v>
      </c>
      <c r="B186" s="43" t="s">
        <v>91</v>
      </c>
      <c r="C186" s="8" t="s">
        <v>14</v>
      </c>
      <c r="D186" s="34">
        <f t="shared" si="83"/>
        <v>9266.9639999999999</v>
      </c>
      <c r="E186" s="34">
        <f t="shared" ref="E186:J186" si="86">SUM(E187:E190)</f>
        <v>1495.4</v>
      </c>
      <c r="F186" s="34">
        <f t="shared" si="86"/>
        <v>1535</v>
      </c>
      <c r="G186" s="34">
        <f t="shared" si="86"/>
        <v>1736.5640000000001</v>
      </c>
      <c r="H186" s="34">
        <f t="shared" si="86"/>
        <v>1500</v>
      </c>
      <c r="I186" s="34">
        <f t="shared" si="86"/>
        <v>1500</v>
      </c>
      <c r="J186" s="34">
        <f t="shared" si="86"/>
        <v>1500</v>
      </c>
      <c r="K186" s="47" t="s">
        <v>86</v>
      </c>
    </row>
    <row r="187" spans="1:11" s="2" customFormat="1" ht="38.25" customHeight="1" x14ac:dyDescent="0.25">
      <c r="A187" s="65"/>
      <c r="B187" s="44"/>
      <c r="C187" s="16" t="s">
        <v>1</v>
      </c>
      <c r="D187" s="34">
        <f t="shared" si="83"/>
        <v>0</v>
      </c>
      <c r="E187" s="35">
        <v>0</v>
      </c>
      <c r="F187" s="35">
        <v>0</v>
      </c>
      <c r="G187" s="35">
        <v>0</v>
      </c>
      <c r="H187" s="35">
        <v>0</v>
      </c>
      <c r="I187" s="35">
        <v>0</v>
      </c>
      <c r="J187" s="35">
        <v>0</v>
      </c>
      <c r="K187" s="48"/>
    </row>
    <row r="188" spans="1:11" s="2" customFormat="1" ht="38.25" customHeight="1" x14ac:dyDescent="0.25">
      <c r="A188" s="65"/>
      <c r="B188" s="44"/>
      <c r="C188" s="16" t="s">
        <v>2</v>
      </c>
      <c r="D188" s="34">
        <f t="shared" si="83"/>
        <v>61.5</v>
      </c>
      <c r="E188" s="36">
        <v>32.4</v>
      </c>
      <c r="F188" s="36">
        <v>29.1</v>
      </c>
      <c r="G188" s="35">
        <v>0</v>
      </c>
      <c r="H188" s="35">
        <v>0</v>
      </c>
      <c r="I188" s="35">
        <v>0</v>
      </c>
      <c r="J188" s="35">
        <v>0</v>
      </c>
      <c r="K188" s="48"/>
    </row>
    <row r="189" spans="1:11" s="2" customFormat="1" ht="38.25" customHeight="1" x14ac:dyDescent="0.25">
      <c r="A189" s="71"/>
      <c r="B189" s="44"/>
      <c r="C189" s="16" t="s">
        <v>3</v>
      </c>
      <c r="D189" s="34">
        <f t="shared" si="83"/>
        <v>9205.4639999999999</v>
      </c>
      <c r="E189" s="36">
        <v>1463</v>
      </c>
      <c r="F189" s="36">
        <v>1505.9</v>
      </c>
      <c r="G189" s="36">
        <v>1736.5640000000001</v>
      </c>
      <c r="H189" s="36">
        <v>1500</v>
      </c>
      <c r="I189" s="36">
        <v>1500</v>
      </c>
      <c r="J189" s="36">
        <v>1500</v>
      </c>
      <c r="K189" s="48"/>
    </row>
    <row r="190" spans="1:11" s="2" customFormat="1" ht="38.25" customHeight="1" x14ac:dyDescent="0.25">
      <c r="A190" s="71"/>
      <c r="B190" s="45"/>
      <c r="C190" s="16" t="s">
        <v>4</v>
      </c>
      <c r="D190" s="34">
        <f t="shared" si="83"/>
        <v>0</v>
      </c>
      <c r="E190" s="36">
        <v>0</v>
      </c>
      <c r="F190" s="36">
        <v>0</v>
      </c>
      <c r="G190" s="36">
        <v>0</v>
      </c>
      <c r="H190" s="36">
        <v>0</v>
      </c>
      <c r="I190" s="36">
        <v>0</v>
      </c>
      <c r="J190" s="36">
        <v>0</v>
      </c>
      <c r="K190" s="49"/>
    </row>
    <row r="191" spans="1:11" s="2" customFormat="1" ht="38.25" customHeight="1" x14ac:dyDescent="0.25">
      <c r="A191" s="65" t="s">
        <v>64</v>
      </c>
      <c r="B191" s="43" t="s">
        <v>91</v>
      </c>
      <c r="C191" s="8" t="s">
        <v>14</v>
      </c>
      <c r="D191" s="34">
        <f t="shared" si="83"/>
        <v>0</v>
      </c>
      <c r="E191" s="34">
        <f t="shared" ref="E191" si="87">SUM(F191:K191)</f>
        <v>0</v>
      </c>
      <c r="F191" s="34">
        <f t="shared" ref="F191" si="88">SUM(G191:L191)</f>
        <v>0</v>
      </c>
      <c r="G191" s="34">
        <f t="shared" ref="G191" si="89">SUM(H191:M191)</f>
        <v>0</v>
      </c>
      <c r="H191" s="34">
        <f t="shared" ref="H191" si="90">SUM(I191:N191)</f>
        <v>0</v>
      </c>
      <c r="I191" s="34">
        <f t="shared" ref="I191" si="91">SUM(J191:O191)</f>
        <v>0</v>
      </c>
      <c r="J191" s="34">
        <f t="shared" ref="J191" si="92">SUM(K191:P191)</f>
        <v>0</v>
      </c>
      <c r="K191" s="47" t="s">
        <v>87</v>
      </c>
    </row>
    <row r="192" spans="1:11" s="2" customFormat="1" ht="38.25" customHeight="1" x14ac:dyDescent="0.25">
      <c r="A192" s="65"/>
      <c r="B192" s="44"/>
      <c r="C192" s="16" t="s">
        <v>1</v>
      </c>
      <c r="D192" s="34">
        <f t="shared" si="83"/>
        <v>0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48"/>
    </row>
    <row r="193" spans="1:11" s="2" customFormat="1" ht="38.25" customHeight="1" x14ac:dyDescent="0.25">
      <c r="A193" s="65"/>
      <c r="B193" s="44"/>
      <c r="C193" s="16" t="s">
        <v>2</v>
      </c>
      <c r="D193" s="34">
        <f t="shared" si="83"/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48"/>
    </row>
    <row r="194" spans="1:11" s="2" customFormat="1" ht="38.25" customHeight="1" x14ac:dyDescent="0.25">
      <c r="A194" s="65"/>
      <c r="B194" s="44"/>
      <c r="C194" s="16" t="s">
        <v>3</v>
      </c>
      <c r="D194" s="34">
        <f t="shared" si="83"/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48"/>
    </row>
    <row r="195" spans="1:11" s="2" customFormat="1" ht="38.25" customHeight="1" x14ac:dyDescent="0.25">
      <c r="A195" s="65"/>
      <c r="B195" s="45"/>
      <c r="C195" s="16" t="s">
        <v>4</v>
      </c>
      <c r="D195" s="34">
        <f t="shared" si="83"/>
        <v>0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49"/>
    </row>
    <row r="196" spans="1:11" s="2" customFormat="1" ht="38.25" customHeight="1" x14ac:dyDescent="0.25">
      <c r="A196" s="65" t="s">
        <v>65</v>
      </c>
      <c r="B196" s="43" t="s">
        <v>91</v>
      </c>
      <c r="C196" s="8" t="s">
        <v>14</v>
      </c>
      <c r="D196" s="30">
        <f>D197+D198+D199</f>
        <v>11646.5</v>
      </c>
      <c r="E196" s="30">
        <f>E197+E198+E199</f>
        <v>8104.8</v>
      </c>
      <c r="F196" s="30">
        <v>3541.7</v>
      </c>
      <c r="G196" s="30">
        <v>0</v>
      </c>
      <c r="H196" s="30">
        <v>0</v>
      </c>
      <c r="I196" s="30">
        <v>0</v>
      </c>
      <c r="J196" s="30">
        <v>0</v>
      </c>
      <c r="K196" s="47" t="s">
        <v>88</v>
      </c>
    </row>
    <row r="197" spans="1:11" s="2" customFormat="1" ht="38.25" customHeight="1" x14ac:dyDescent="0.25">
      <c r="A197" s="65"/>
      <c r="B197" s="44"/>
      <c r="C197" s="16" t="s">
        <v>1</v>
      </c>
      <c r="D197" s="30">
        <v>0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48"/>
    </row>
    <row r="198" spans="1:11" s="2" customFormat="1" ht="38.25" customHeight="1" x14ac:dyDescent="0.25">
      <c r="A198" s="65"/>
      <c r="B198" s="44"/>
      <c r="C198" s="16" t="s">
        <v>2</v>
      </c>
      <c r="D198" s="30">
        <f>SUM(E198:J198)</f>
        <v>7699.6</v>
      </c>
      <c r="E198" s="18">
        <v>7699.6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48"/>
    </row>
    <row r="199" spans="1:11" s="2" customFormat="1" ht="38.25" customHeight="1" x14ac:dyDescent="0.25">
      <c r="A199" s="65"/>
      <c r="B199" s="44"/>
      <c r="C199" s="16" t="s">
        <v>3</v>
      </c>
      <c r="D199" s="30">
        <f>SUM(E199:J199)</f>
        <v>3946.8999999999996</v>
      </c>
      <c r="E199" s="18">
        <v>405.2</v>
      </c>
      <c r="F199" s="18">
        <v>3541.7</v>
      </c>
      <c r="G199" s="18">
        <v>0</v>
      </c>
      <c r="H199" s="18">
        <v>0</v>
      </c>
      <c r="I199" s="18">
        <v>0</v>
      </c>
      <c r="J199" s="18">
        <v>0</v>
      </c>
      <c r="K199" s="48"/>
    </row>
    <row r="200" spans="1:11" s="2" customFormat="1" ht="38.25" customHeight="1" x14ac:dyDescent="0.25">
      <c r="A200" s="65"/>
      <c r="B200" s="45"/>
      <c r="C200" s="16" t="s">
        <v>4</v>
      </c>
      <c r="D200" s="30">
        <v>0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49"/>
    </row>
    <row r="201" spans="1:11" s="2" customFormat="1" ht="38.25" customHeight="1" x14ac:dyDescent="0.25">
      <c r="A201" s="61" t="s">
        <v>66</v>
      </c>
      <c r="B201" s="62"/>
      <c r="C201" s="8" t="s">
        <v>14</v>
      </c>
      <c r="D201" s="30">
        <f>SUM(D202:D205)</f>
        <v>321789.35100000002</v>
      </c>
      <c r="E201" s="30">
        <f>SUM(E202:E205)</f>
        <v>82408.099999999991</v>
      </c>
      <c r="F201" s="30">
        <f>SUM(F176,F181,F186,F196)</f>
        <v>88380.5</v>
      </c>
      <c r="G201" s="30">
        <f>SUM(G176,G181,G186,)</f>
        <v>96900.350999999995</v>
      </c>
      <c r="H201" s="30">
        <f>SUM(H176,H181,H186,)</f>
        <v>29800</v>
      </c>
      <c r="I201" s="30">
        <f>SUM(I176,I181,I186,)</f>
        <v>30500</v>
      </c>
      <c r="J201" s="30">
        <f>SUM(J176,J181,J186,)</f>
        <v>1500</v>
      </c>
      <c r="K201" s="58"/>
    </row>
    <row r="202" spans="1:11" s="2" customFormat="1" ht="38.25" customHeight="1" x14ac:dyDescent="0.25">
      <c r="A202" s="61"/>
      <c r="B202" s="62"/>
      <c r="C202" s="16" t="s">
        <v>1</v>
      </c>
      <c r="D202" s="30">
        <v>0</v>
      </c>
      <c r="E202" s="18">
        <v>0</v>
      </c>
      <c r="F202" s="18">
        <v>0</v>
      </c>
      <c r="G202" s="18">
        <v>0</v>
      </c>
      <c r="H202" s="18">
        <v>0</v>
      </c>
      <c r="I202" s="18">
        <v>0</v>
      </c>
      <c r="J202" s="18">
        <v>0</v>
      </c>
      <c r="K202" s="59"/>
    </row>
    <row r="203" spans="1:11" s="2" customFormat="1" ht="38.25" customHeight="1" x14ac:dyDescent="0.25">
      <c r="A203" s="61"/>
      <c r="B203" s="62"/>
      <c r="C203" s="16" t="s">
        <v>2</v>
      </c>
      <c r="D203" s="30">
        <f>SUM(D178,D183,D188,)</f>
        <v>61.5</v>
      </c>
      <c r="E203" s="18">
        <f>SUM(E178,E183,E188,E198)</f>
        <v>7732</v>
      </c>
      <c r="F203" s="18">
        <f>SUM(F178,F183,F188,)</f>
        <v>29.1</v>
      </c>
      <c r="G203" s="18">
        <f>SUM(G178,G183,G188,)</f>
        <v>0</v>
      </c>
      <c r="H203" s="18">
        <v>0</v>
      </c>
      <c r="I203" s="18">
        <v>0</v>
      </c>
      <c r="J203" s="18">
        <v>0</v>
      </c>
      <c r="K203" s="59"/>
    </row>
    <row r="204" spans="1:11" s="2" customFormat="1" ht="38.25" customHeight="1" x14ac:dyDescent="0.25">
      <c r="A204" s="61"/>
      <c r="B204" s="62"/>
      <c r="C204" s="16" t="s">
        <v>3</v>
      </c>
      <c r="D204" s="30">
        <f>SUM(E204:J204)</f>
        <v>321727.85100000002</v>
      </c>
      <c r="E204" s="18">
        <f>SUM(E179,E184,E189,E194,E199)</f>
        <v>74676.099999999991</v>
      </c>
      <c r="F204" s="18">
        <f>SUM(F179,F184,F189,F199)</f>
        <v>88351.4</v>
      </c>
      <c r="G204" s="18">
        <f>SUM(G179,G184,G189,)</f>
        <v>96900.350999999995</v>
      </c>
      <c r="H204" s="18">
        <f>SUM(H179,H184,H189,)</f>
        <v>29800</v>
      </c>
      <c r="I204" s="18">
        <f>SUM(I179,I184,I189,)</f>
        <v>30500</v>
      </c>
      <c r="J204" s="18">
        <f>SUM(J179,J184,J189,)</f>
        <v>1500</v>
      </c>
      <c r="K204" s="59"/>
    </row>
    <row r="205" spans="1:11" s="2" customFormat="1" ht="38.25" customHeight="1" x14ac:dyDescent="0.25">
      <c r="A205" s="63"/>
      <c r="B205" s="64"/>
      <c r="C205" s="16" t="s">
        <v>4</v>
      </c>
      <c r="D205" s="3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60"/>
    </row>
    <row r="206" spans="1:11" s="2" customFormat="1" ht="33" customHeight="1" x14ac:dyDescent="0.25">
      <c r="A206" s="127" t="s">
        <v>17</v>
      </c>
      <c r="B206" s="103"/>
      <c r="C206" s="8" t="s">
        <v>14</v>
      </c>
      <c r="D206" s="32">
        <v>377431.02900000004</v>
      </c>
      <c r="E206" s="32">
        <v>97971.599999999991</v>
      </c>
      <c r="F206" s="32">
        <v>116664.86</v>
      </c>
      <c r="G206" s="32">
        <v>107857.689</v>
      </c>
      <c r="H206" s="32">
        <v>30354.04</v>
      </c>
      <c r="I206" s="32">
        <v>30782.44</v>
      </c>
      <c r="J206" s="32">
        <v>1500</v>
      </c>
      <c r="K206" s="86"/>
    </row>
    <row r="207" spans="1:11" s="2" customFormat="1" ht="36.75" customHeight="1" x14ac:dyDescent="0.25">
      <c r="A207" s="103"/>
      <c r="B207" s="103"/>
      <c r="C207" s="16" t="s">
        <v>1</v>
      </c>
      <c r="D207" s="32">
        <v>10200</v>
      </c>
      <c r="E207" s="33">
        <v>10200</v>
      </c>
      <c r="F207" s="37">
        <v>0</v>
      </c>
      <c r="G207" s="37">
        <v>0</v>
      </c>
      <c r="H207" s="37">
        <v>0</v>
      </c>
      <c r="I207" s="37">
        <v>0</v>
      </c>
      <c r="J207" s="37">
        <v>0</v>
      </c>
      <c r="K207" s="86"/>
    </row>
    <row r="208" spans="1:11" s="2" customFormat="1" ht="31.5" customHeight="1" x14ac:dyDescent="0.25">
      <c r="A208" s="103"/>
      <c r="B208" s="103"/>
      <c r="C208" s="16" t="s">
        <v>2</v>
      </c>
      <c r="D208" s="32">
        <v>37425.517999999996</v>
      </c>
      <c r="E208" s="33">
        <v>11156</v>
      </c>
      <c r="F208" s="33">
        <v>26320.2</v>
      </c>
      <c r="G208" s="33">
        <v>7084.0380000000005</v>
      </c>
      <c r="H208" s="33">
        <v>0</v>
      </c>
      <c r="I208" s="33">
        <v>0</v>
      </c>
      <c r="J208" s="33">
        <v>0</v>
      </c>
      <c r="K208" s="86"/>
    </row>
    <row r="209" spans="1:11" s="2" customFormat="1" ht="29.25" customHeight="1" x14ac:dyDescent="0.25">
      <c r="A209" s="103"/>
      <c r="B209" s="103"/>
      <c r="C209" s="16" t="s">
        <v>3</v>
      </c>
      <c r="D209" s="32">
        <v>329450.51099999994</v>
      </c>
      <c r="E209" s="33">
        <v>76260.599999999991</v>
      </c>
      <c r="F209" s="33">
        <v>90344.659999999989</v>
      </c>
      <c r="G209" s="33">
        <v>100773.651</v>
      </c>
      <c r="H209" s="33">
        <v>30071.599999999999</v>
      </c>
      <c r="I209" s="33">
        <v>30500</v>
      </c>
      <c r="J209" s="33">
        <v>1500</v>
      </c>
      <c r="K209" s="86"/>
    </row>
    <row r="210" spans="1:11" s="2" customFormat="1" ht="38.25" customHeight="1" x14ac:dyDescent="0.25">
      <c r="A210" s="103"/>
      <c r="B210" s="103"/>
      <c r="C210" s="16" t="s">
        <v>4</v>
      </c>
      <c r="D210" s="32">
        <v>355</v>
      </c>
      <c r="E210" s="33">
        <v>355</v>
      </c>
      <c r="F210" s="37">
        <v>0</v>
      </c>
      <c r="G210" s="33">
        <v>0</v>
      </c>
      <c r="H210" s="33">
        <v>0</v>
      </c>
      <c r="I210" s="33">
        <v>0</v>
      </c>
      <c r="J210" s="33">
        <v>0</v>
      </c>
      <c r="K210" s="86"/>
    </row>
    <row r="211" spans="1:11" ht="29.25" customHeight="1" x14ac:dyDescent="0.25"/>
    <row r="212" spans="1:11" ht="29.25" customHeight="1" x14ac:dyDescent="0.25"/>
    <row r="213" spans="1:11" ht="29.25" customHeight="1" x14ac:dyDescent="0.25"/>
    <row r="214" spans="1:11" ht="29.25" customHeight="1" x14ac:dyDescent="0.25"/>
    <row r="215" spans="1:11" ht="29.25" customHeight="1" x14ac:dyDescent="0.25"/>
    <row r="216" spans="1:11" ht="29.25" customHeight="1" x14ac:dyDescent="0.25"/>
    <row r="217" spans="1:11" ht="29.25" customHeight="1" x14ac:dyDescent="0.25"/>
    <row r="218" spans="1:11" ht="39.75" customHeight="1" x14ac:dyDescent="0.25"/>
    <row r="223" spans="1:11" ht="29.25" customHeight="1" x14ac:dyDescent="0.25"/>
  </sheetData>
  <mergeCells count="138">
    <mergeCell ref="A18:A22"/>
    <mergeCell ref="B18:B22"/>
    <mergeCell ref="D4:J4"/>
    <mergeCell ref="K65:K69"/>
    <mergeCell ref="K60:K64"/>
    <mergeCell ref="A28:A32"/>
    <mergeCell ref="B28:B32"/>
    <mergeCell ref="B49:B53"/>
    <mergeCell ref="K139:K143"/>
    <mergeCell ref="A80:A84"/>
    <mergeCell ref="B139:B143"/>
    <mergeCell ref="A139:A143"/>
    <mergeCell ref="K108:K112"/>
    <mergeCell ref="B34:B38"/>
    <mergeCell ref="K34:K38"/>
    <mergeCell ref="B113:B117"/>
    <mergeCell ref="A23:A27"/>
    <mergeCell ref="B23:B27"/>
    <mergeCell ref="K23:K27"/>
    <mergeCell ref="K28:K32"/>
    <mergeCell ref="A4:A5"/>
    <mergeCell ref="I96:I97"/>
    <mergeCell ref="H96:H97"/>
    <mergeCell ref="A108:A112"/>
    <mergeCell ref="A206:B210"/>
    <mergeCell ref="K113:K117"/>
    <mergeCell ref="K118:K122"/>
    <mergeCell ref="K129:K133"/>
    <mergeCell ref="A123:A127"/>
    <mergeCell ref="B123:B127"/>
    <mergeCell ref="K123:K127"/>
    <mergeCell ref="A118:A122"/>
    <mergeCell ref="K145:K149"/>
    <mergeCell ref="B118:B122"/>
    <mergeCell ref="A134:A138"/>
    <mergeCell ref="B134:B138"/>
    <mergeCell ref="K206:K210"/>
    <mergeCell ref="A150:A154"/>
    <mergeCell ref="K150:K154"/>
    <mergeCell ref="K155:K159"/>
    <mergeCell ref="K134:K138"/>
    <mergeCell ref="B145:B149"/>
    <mergeCell ref="A145:A149"/>
    <mergeCell ref="B150:B154"/>
    <mergeCell ref="A113:A117"/>
    <mergeCell ref="A128:K128"/>
    <mergeCell ref="A129:A133"/>
    <mergeCell ref="B129:B133"/>
    <mergeCell ref="A91:A95"/>
    <mergeCell ref="B91:B95"/>
    <mergeCell ref="K91:K95"/>
    <mergeCell ref="J96:J97"/>
    <mergeCell ref="A85:K85"/>
    <mergeCell ref="A107:K107"/>
    <mergeCell ref="F96:F97"/>
    <mergeCell ref="A102:A106"/>
    <mergeCell ref="B102:B106"/>
    <mergeCell ref="K102:K106"/>
    <mergeCell ref="D96:D97"/>
    <mergeCell ref="E96:E97"/>
    <mergeCell ref="C96:C97"/>
    <mergeCell ref="G96:G97"/>
    <mergeCell ref="G1:K1"/>
    <mergeCell ref="G2:K2"/>
    <mergeCell ref="A70:A74"/>
    <mergeCell ref="B70:B74"/>
    <mergeCell ref="K70:K74"/>
    <mergeCell ref="K18:K22"/>
    <mergeCell ref="A3:K3"/>
    <mergeCell ref="A39:A43"/>
    <mergeCell ref="K39:K43"/>
    <mergeCell ref="K44:K48"/>
    <mergeCell ref="B44:B48"/>
    <mergeCell ref="A44:A48"/>
    <mergeCell ref="A49:A53"/>
    <mergeCell ref="B39:B43"/>
    <mergeCell ref="K49:K53"/>
    <mergeCell ref="A60:A64"/>
    <mergeCell ref="A65:A69"/>
    <mergeCell ref="B65:B69"/>
    <mergeCell ref="A33:K33"/>
    <mergeCell ref="A54:K54"/>
    <mergeCell ref="K4:K5"/>
    <mergeCell ref="C4:C5"/>
    <mergeCell ref="B4:B5"/>
    <mergeCell ref="A55:A59"/>
    <mergeCell ref="A75:A79"/>
    <mergeCell ref="B75:B79"/>
    <mergeCell ref="K75:K79"/>
    <mergeCell ref="B60:B64"/>
    <mergeCell ref="B80:B84"/>
    <mergeCell ref="B86:B90"/>
    <mergeCell ref="A7:K7"/>
    <mergeCell ref="A8:A12"/>
    <mergeCell ref="A144:K144"/>
    <mergeCell ref="B55:B59"/>
    <mergeCell ref="K55:K59"/>
    <mergeCell ref="B8:B12"/>
    <mergeCell ref="K8:K12"/>
    <mergeCell ref="A13:A17"/>
    <mergeCell ref="B13:B17"/>
    <mergeCell ref="K13:K17"/>
    <mergeCell ref="A34:A38"/>
    <mergeCell ref="B108:B112"/>
    <mergeCell ref="B96:B101"/>
    <mergeCell ref="A96:A101"/>
    <mergeCell ref="K96:K101"/>
    <mergeCell ref="K86:K90"/>
    <mergeCell ref="K80:K84"/>
    <mergeCell ref="A86:A90"/>
    <mergeCell ref="K201:K205"/>
    <mergeCell ref="A201:B205"/>
    <mergeCell ref="A191:A195"/>
    <mergeCell ref="B191:B195"/>
    <mergeCell ref="K191:K195"/>
    <mergeCell ref="A196:A200"/>
    <mergeCell ref="B196:B200"/>
    <mergeCell ref="K196:K200"/>
    <mergeCell ref="A175:K175"/>
    <mergeCell ref="A176:A180"/>
    <mergeCell ref="B176:B180"/>
    <mergeCell ref="K176:K180"/>
    <mergeCell ref="A181:A185"/>
    <mergeCell ref="B181:B185"/>
    <mergeCell ref="K181:K185"/>
    <mergeCell ref="A186:A190"/>
    <mergeCell ref="B186:B190"/>
    <mergeCell ref="K186:K190"/>
    <mergeCell ref="A155:A159"/>
    <mergeCell ref="B155:B159"/>
    <mergeCell ref="A160:A164"/>
    <mergeCell ref="B160:B164"/>
    <mergeCell ref="K160:K164"/>
    <mergeCell ref="A165:A169"/>
    <mergeCell ref="B165:B169"/>
    <mergeCell ref="K165:K169"/>
    <mergeCell ref="K170:K174"/>
    <mergeCell ref="A170:B174"/>
  </mergeCells>
  <printOptions horizontalCentered="1"/>
  <pageMargins left="0.25" right="0.25" top="0.75" bottom="0.75" header="0.3" footer="0.3"/>
  <pageSetup paperSize="9" scale="33" fitToHeight="8" orientation="landscape" r:id="rId1"/>
  <rowBreaks count="8" manualBreakCount="8">
    <brk id="32" max="16383" man="1"/>
    <brk id="53" max="16383" man="1"/>
    <brk id="64" max="16383" man="1"/>
    <brk id="84" max="16383" man="1"/>
    <brk id="106" max="16383" man="1"/>
    <brk id="127" max="16383" man="1"/>
    <brk id="143" max="16383" man="1"/>
    <brk id="17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мероприятий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2022-11-12T09:49:15Z</dcterms:modified>
</cp:coreProperties>
</file>